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8550" activeTab="0"/>
  </bookViews>
  <sheets>
    <sheet name="Рекомендации" sheetId="1" r:id="rId1"/>
    <sheet name="Расчет" sheetId="2" r:id="rId2"/>
  </sheets>
  <definedNames>
    <definedName name="_xlnm.Print_Area" localSheetId="1">'Расчет'!$A$3:$K$23,'Расчет'!#REF!</definedName>
    <definedName name="_xlnm.Print_Area" localSheetId="0">'Рекомендации'!$B$2:$K$9</definedName>
    <definedName name="Z_3611FE7E_A1C2_492B_B269_94B7283205AD_.wvu.PrintArea" localSheetId="0" hidden="1">'Рекомендации'!$B$2:$K$9</definedName>
    <definedName name="Z_84E31173_7AF4_42FF_A1D1_AFEC85EB1509_.wvu.PrintArea" localSheetId="0" hidden="1">'Рекомендации'!$B$2:$K$9</definedName>
    <definedName name="а">'Расчет'!$B$30</definedName>
    <definedName name="б">'Расчет'!$B$34</definedName>
    <definedName name="Дата">'Расчет'!$G$25</definedName>
    <definedName name="К1">'Расчет'!#REF!</definedName>
    <definedName name="КЛ" localSheetId="1">'Расчет'!#REF!</definedName>
    <definedName name="КЛ">#REF!</definedName>
    <definedName name="КТ" localSheetId="1">'Расчет'!$20:$20</definedName>
    <definedName name="КТ">#REF!</definedName>
    <definedName name="КТ1">'Расчет'!$34:$34</definedName>
    <definedName name="Л">'Расчет'!#REF!</definedName>
    <definedName name="НТ" localSheetId="1">'Расчет'!$15:$15</definedName>
    <definedName name="НТ">#REF!</definedName>
    <definedName name="НТ1">'Расчет'!$30:$30</definedName>
    <definedName name="ОРГ" localSheetId="1">'Расчет'!$16:$16</definedName>
    <definedName name="ОРГ">#REF!</definedName>
    <definedName name="П">'Расчет'!$L:$L</definedName>
    <definedName name="ТАБ" localSheetId="1">'Расчет'!$A$16:$H$16</definedName>
    <definedName name="ТАБ">#REF!</definedName>
    <definedName name="чисто">'Расчет'!$A$15:$E$20,'Расчет'!$A$30:$C$34</definedName>
    <definedName name="Я1">'Расчет'!#REF!</definedName>
    <definedName name="ЯЧ">'Расчет'!#REF!</definedName>
    <definedName name="ЯЧ1">'Расчет'!#REF!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 примечание</author>
  </authors>
  <commentList>
    <comment ref="E13" authorId="0">
      <text>
        <r>
          <rPr>
            <b/>
            <sz val="9"/>
            <rFont val="Arial"/>
            <family val="2"/>
          </rPr>
          <t>Примечание</t>
        </r>
        <r>
          <rPr>
            <sz val="9"/>
            <rFont val="Arial"/>
            <family val="2"/>
          </rPr>
          <t xml:space="preserve">
Если расчет производится в период прохождения государственной службы, то для последнего места государственной службы здесь следует указать дату, на которую необходимо определить стаж государственной службы</t>
        </r>
      </text>
    </comment>
  </commentList>
</comments>
</file>

<file path=xl/sharedStrings.xml><?xml version="1.0" encoding="utf-8"?>
<sst xmlns="http://schemas.openxmlformats.org/spreadsheetml/2006/main" count="78" uniqueCount="49">
  <si>
    <t>Фамилия</t>
  </si>
  <si>
    <t>Морозова</t>
  </si>
  <si>
    <t>Имя</t>
  </si>
  <si>
    <t>Анна</t>
  </si>
  <si>
    <t>Отчество</t>
  </si>
  <si>
    <t>Петровна</t>
  </si>
  <si>
    <t>I.  ПЕРИОДЫ, ВКЛЮЧАЕМЫЕ В СТАЖ ГОСУДАРСТВЕННОЙ СЛУЖБЫ</t>
  </si>
  <si>
    <t>Таблица 1</t>
  </si>
  <si>
    <t>№   периода</t>
  </si>
  <si>
    <t>Место работы  (вид службы)</t>
  </si>
  <si>
    <t>Дата приема на работу      (начало службы)</t>
  </si>
  <si>
    <t>Дата увольнения  (окончания службы) / Дата расчета</t>
  </si>
  <si>
    <t>Общий стаж за период</t>
  </si>
  <si>
    <t>день</t>
  </si>
  <si>
    <t>месяц</t>
  </si>
  <si>
    <t>год</t>
  </si>
  <si>
    <t xml:space="preserve">лет </t>
  </si>
  <si>
    <t>месяцев</t>
  </si>
  <si>
    <t>дней</t>
  </si>
  <si>
    <t>лет</t>
  </si>
  <si>
    <t>мес.</t>
  </si>
  <si>
    <t xml:space="preserve">месяцев </t>
  </si>
  <si>
    <t xml:space="preserve">Общий стаж составляет </t>
  </si>
  <si>
    <t>Таблица 2</t>
  </si>
  <si>
    <t>Дата начала отпуска
 (его части)</t>
  </si>
  <si>
    <t>Дата окончания отпуска
 (его части)</t>
  </si>
  <si>
    <t>Продолжительность нахождения в отпуске</t>
  </si>
  <si>
    <t xml:space="preserve">мес. </t>
  </si>
  <si>
    <t>Итого</t>
  </si>
  <si>
    <t>СТАЖ ГОСУДАРСТВЕННОЙ СЛУЖБЫ</t>
  </si>
  <si>
    <t>Таблица 3</t>
  </si>
  <si>
    <t>дн.</t>
  </si>
  <si>
    <r>
      <t>В ячейках, помеченных цветом, содержатся формулы.</t>
    </r>
    <r>
      <rPr>
        <b/>
        <sz val="11"/>
        <color indexed="12"/>
        <rFont val="Times New Roman CYR"/>
        <family val="0"/>
      </rPr>
      <t xml:space="preserve"> Не рекомендуется удалять информацию из данных ячеек! </t>
    </r>
  </si>
  <si>
    <t>II. Время отпуска по уходу за ребенком до достижения
им возраста трех лет (начиная с 01.01.2009), приходящееся
на периоды, включаемые в стаж государственной службы</t>
  </si>
  <si>
    <t>Для иных целей, кроме назначения пенсии за выслугу лет и ежемесячного денежного содержания
(лет)</t>
  </si>
  <si>
    <t>РАСЧЕТ СТАЖА ГОСУДАРСТВЕННОЙ СЛУЖБЫ</t>
  </si>
  <si>
    <t>Пример.
Работница находилась в отпуске по уходу за ребенком до достижения им возраста трех лет с 25.02.2008 по 20.09.2010. В таблице 2 в качестве даты начала отпуска следует указать 01.01.2009, а не 25.02.2008.</t>
  </si>
  <si>
    <t>ИМНС Октябрьского района г.Минска</t>
  </si>
  <si>
    <t>Для целей установления надбавок  за выслугу
 (лет)</t>
  </si>
  <si>
    <t>Даты в таблицу 1 и таблицу 2 необходимо вносить в хронологическом порядке!</t>
  </si>
  <si>
    <t xml:space="preserve">Данный калькулятор предназначен для расчета стажа государственной гражданской службы (далее - госслужба) в соответствии с Законом  N 175-З, а также Положением о порядке и условиях исчисления стажа государственной службы, утв. постановлением  N 471. </t>
  </si>
  <si>
    <r>
      <t>Заполнение следует</t>
    </r>
    <r>
      <rPr>
        <b/>
        <sz val="11"/>
        <rFont val="Times New Roman CYR"/>
        <family val="2"/>
      </rPr>
      <t xml:space="preserve"> начать с таблицы 1</t>
    </r>
    <r>
      <rPr>
        <sz val="11"/>
        <rFont val="Times New Roman CYR"/>
        <family val="0"/>
      </rPr>
      <t>,</t>
    </r>
    <r>
      <rPr>
        <b/>
        <sz val="11"/>
        <rFont val="Times New Roman CYR"/>
        <family val="2"/>
      </rPr>
      <t xml:space="preserve"> </t>
    </r>
    <r>
      <rPr>
        <sz val="11"/>
        <rFont val="Times New Roman CYR"/>
        <family val="2"/>
      </rPr>
      <t xml:space="preserve">предназначенной для расчета полного стажа госслужбы. </t>
    </r>
    <r>
      <rPr>
        <b/>
        <sz val="11"/>
        <rFont val="Times New Roman CYR"/>
        <family val="0"/>
      </rPr>
      <t>Заполнять ее необходимо строго в хронологическом порядке, не пропуская строки.</t>
    </r>
    <r>
      <rPr>
        <sz val="11"/>
        <rFont val="Times New Roman CYR"/>
        <family val="2"/>
      </rPr>
      <t xml:space="preserve"> Даты, приведенные в таблице, размещены в качестве примера. При нажатии на кнопку "Очистить таблицы" они будут удалены. Для добавления/удаления строк воспользуйтесь кнопками, размещенными справа на сером фоне. 
</t>
    </r>
    <r>
      <rPr>
        <b/>
        <i/>
        <sz val="11"/>
        <rFont val="Times New Roman CYR"/>
        <family val="0"/>
      </rPr>
      <t>Примечание.</t>
    </r>
    <r>
      <rPr>
        <sz val="11"/>
        <rFont val="Times New Roman CYR"/>
        <family val="2"/>
      </rPr>
      <t xml:space="preserve">
</t>
    </r>
    <r>
      <rPr>
        <i/>
        <sz val="11"/>
        <rFont val="Times New Roman CYR"/>
        <family val="2"/>
      </rPr>
      <t>Если расчет производится в период прохождения гос службы, то для последнего места госслужбы в графе "Дата увольнения" следует указать дату, на которую необходимо определить стаж госслужбы.</t>
    </r>
  </si>
  <si>
    <r>
      <t xml:space="preserve">Периоды нахождения гражданского служащего в социальном отпуске по уходу за ребенком до достижения им возраста трех лет с 01.01.2009 не подлежат включению в стаж госслужбы. 
Для их исключения из расчета необходимо заполнить </t>
    </r>
    <r>
      <rPr>
        <b/>
        <sz val="11"/>
        <rFont val="Times New Roman CYR"/>
        <family val="0"/>
      </rPr>
      <t>т</t>
    </r>
    <r>
      <rPr>
        <b/>
        <sz val="11"/>
        <rFont val="Times New Roman CYR"/>
        <family val="2"/>
      </rPr>
      <t>аблицу 2</t>
    </r>
    <r>
      <rPr>
        <sz val="11"/>
        <rFont val="Times New Roman CYR"/>
        <family val="0"/>
      </rPr>
      <t>,</t>
    </r>
    <r>
      <rPr>
        <sz val="11"/>
        <rFont val="Times New Roman CYR"/>
        <family val="2"/>
      </rPr>
      <t xml:space="preserve"> указав периоды таких отпусков, начиная с приведенной даты.</t>
    </r>
  </si>
  <si>
    <t>Рекомендации по заполнению калькулятора
"Исчисление стажа государственной гражданской службы"</t>
  </si>
  <si>
    <t>таб. 1</t>
  </si>
  <si>
    <t>таб. 2</t>
  </si>
  <si>
    <t>дни</t>
  </si>
  <si>
    <t>годы</t>
  </si>
  <si>
    <t>разн.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</si>
</sst>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22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2"/>
    </font>
    <font>
      <b/>
      <sz val="14"/>
      <name val="Times New Roman CYR"/>
      <family val="2"/>
    </font>
    <font>
      <sz val="11"/>
      <name val="Times New Roman CYR"/>
      <family val="2"/>
    </font>
    <font>
      <b/>
      <sz val="11"/>
      <name val="Times New Roman CYR"/>
      <family val="2"/>
    </font>
    <font>
      <b/>
      <sz val="9"/>
      <name val="Times New Roman CYR"/>
      <family val="2"/>
    </font>
    <font>
      <sz val="8"/>
      <name val="Times New Roman CYR"/>
      <family val="2"/>
    </font>
    <font>
      <i/>
      <sz val="8"/>
      <name val="Times New Roman CYR"/>
      <family val="2"/>
    </font>
    <font>
      <sz val="9"/>
      <name val="Times New Roman CYR"/>
      <family val="2"/>
    </font>
    <font>
      <i/>
      <sz val="11"/>
      <name val="Times New Roman CYR"/>
      <family val="2"/>
    </font>
    <font>
      <sz val="9"/>
      <name val="Arial"/>
      <family val="2"/>
    </font>
    <font>
      <sz val="8"/>
      <name val="Times New Roman"/>
      <family val="1"/>
    </font>
    <font>
      <b/>
      <sz val="11"/>
      <color indexed="12"/>
      <name val="Times New Roman CYR"/>
      <family val="0"/>
    </font>
    <font>
      <b/>
      <i/>
      <sz val="11"/>
      <name val="Times New Roman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Times New Roman"/>
      <family val="1"/>
    </font>
    <font>
      <sz val="10"/>
      <color theme="0"/>
      <name val="Times New Roman"/>
      <family val="1"/>
    </font>
    <font>
      <b/>
      <sz val="11"/>
      <color theme="0" tint="-0.24997000396251678"/>
      <name val="Times New Roman"/>
      <family val="1"/>
    </font>
    <font>
      <sz val="11"/>
      <color theme="0" tint="-0.24997000396251678"/>
      <name val="Times New Roman"/>
      <family val="1"/>
    </font>
    <font>
      <b/>
      <sz val="10"/>
      <color theme="0" tint="-0.24997000396251678"/>
      <name val="Times New Roman"/>
      <family val="1"/>
    </font>
    <font>
      <sz val="10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9" fillId="0" borderId="0">
      <alignment horizontal="justify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49" fontId="9" fillId="0" borderId="1">
      <alignment horizontal="left"/>
      <protection/>
    </xf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49" fontId="9" fillId="0" borderId="1">
      <alignment horizontal="center"/>
      <protection/>
    </xf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>
      <alignment horizontal="center" vertical="top" wrapText="1"/>
      <protection/>
    </xf>
    <xf numFmtId="0" fontId="13" fillId="0" borderId="1">
      <alignment horizontal="center" vertical="center" wrapText="1"/>
      <protection/>
    </xf>
    <xf numFmtId="0" fontId="14" fillId="0" borderId="0">
      <alignment horizontal="right" vertical="top"/>
      <protection/>
    </xf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 horizontal="left"/>
      <protection/>
    </xf>
    <xf numFmtId="0" fontId="60" fillId="30" borderId="0" applyNumberFormat="0" applyBorder="0" applyAlignment="0" applyProtection="0"/>
    <xf numFmtId="0" fontId="16" fillId="0" borderId="0">
      <alignment horizontal="left"/>
      <protection/>
    </xf>
    <xf numFmtId="49" fontId="15" fillId="0" borderId="0">
      <alignment horizontal="center" vertical="top"/>
      <protection/>
    </xf>
    <xf numFmtId="0" fontId="9" fillId="0" borderId="9">
      <alignment horizontal="center"/>
      <protection/>
    </xf>
    <xf numFmtId="0" fontId="61" fillId="0" borderId="0" applyNumberFormat="0" applyFill="0" applyBorder="0" applyAlignment="0" applyProtection="0"/>
    <xf numFmtId="0" fontId="14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9" fillId="0" borderId="1">
      <alignment horizontal="center"/>
      <protection/>
    </xf>
    <xf numFmtId="0" fontId="63" fillId="0" borderId="0" applyNumberFormat="0" applyFill="0" applyBorder="0" applyAlignment="0" applyProtection="0"/>
    <xf numFmtId="0" fontId="14" fillId="0" borderId="0">
      <alignment horizont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 locked="0"/>
    </xf>
    <xf numFmtId="0" fontId="2" fillId="33" borderId="0" xfId="0" applyFon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4" borderId="0" xfId="0" applyFill="1" applyAlignment="1" applyProtection="1">
      <alignment/>
      <protection hidden="1" locked="0"/>
    </xf>
    <xf numFmtId="0" fontId="5" fillId="34" borderId="0" xfId="0" applyFont="1" applyFill="1" applyAlignment="1" applyProtection="1">
      <alignment horizontal="right"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 horizontal="right"/>
      <protection hidden="1" locked="0"/>
    </xf>
    <xf numFmtId="0" fontId="5" fillId="34" borderId="0" xfId="0" applyFont="1" applyFill="1" applyBorder="1" applyAlignment="1" applyProtection="1">
      <alignment horizontal="right"/>
      <protection hidden="1" locked="0"/>
    </xf>
    <xf numFmtId="0" fontId="7" fillId="34" borderId="0" xfId="0" applyFont="1" applyFill="1" applyAlignment="1" applyProtection="1">
      <alignment/>
      <protection hidden="1" locked="0"/>
    </xf>
    <xf numFmtId="0" fontId="7" fillId="34" borderId="12" xfId="0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Font="1" applyFill="1" applyBorder="1" applyAlignment="1" applyProtection="1">
      <alignment horizontal="center" vertical="center"/>
      <protection hidden="1" locked="0"/>
    </xf>
    <xf numFmtId="0" fontId="7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0" applyFont="1" applyFill="1" applyAlignment="1" applyProtection="1">
      <alignment/>
      <protection hidden="1"/>
    </xf>
    <xf numFmtId="169" fontId="0" fillId="34" borderId="0" xfId="0" applyNumberFormat="1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7" fillId="34" borderId="0" xfId="0" applyFont="1" applyFill="1" applyAlignment="1" applyProtection="1">
      <alignment vertical="top"/>
      <protection hidden="1" locked="0"/>
    </xf>
    <xf numFmtId="0" fontId="7" fillId="34" borderId="1" xfId="0" applyFont="1" applyFill="1" applyBorder="1" applyAlignment="1" applyProtection="1">
      <alignment horizontal="center" vertical="center"/>
      <protection hidden="1" locked="0"/>
    </xf>
    <xf numFmtId="0" fontId="8" fillId="34" borderId="0" xfId="0" applyFont="1" applyFill="1" applyBorder="1" applyAlignment="1" applyProtection="1">
      <alignment horizontal="right"/>
      <protection hidden="1"/>
    </xf>
    <xf numFmtId="0" fontId="9" fillId="33" borderId="0" xfId="59" applyFill="1" applyProtection="1">
      <alignment horizontal="left"/>
      <protection locked="0"/>
    </xf>
    <xf numFmtId="0" fontId="8" fillId="34" borderId="0" xfId="0" applyFont="1" applyFill="1" applyBorder="1" applyAlignment="1" applyProtection="1" quotePrefix="1">
      <alignment horizontal="left"/>
      <protection hidden="1"/>
    </xf>
    <xf numFmtId="0" fontId="0" fillId="33" borderId="0" xfId="0" applyFont="1" applyFill="1" applyAlignment="1" applyProtection="1">
      <alignment/>
      <protection hidden="1" locked="0"/>
    </xf>
    <xf numFmtId="169" fontId="0" fillId="35" borderId="1" xfId="0" applyNumberFormat="1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14" fontId="0" fillId="34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 locked="0"/>
    </xf>
    <xf numFmtId="0" fontId="0" fillId="34" borderId="0" xfId="0" applyFont="1" applyFill="1" applyAlignment="1" applyProtection="1">
      <alignment/>
      <protection hidden="1" locked="0"/>
    </xf>
    <xf numFmtId="0" fontId="7" fillId="34" borderId="0" xfId="0" applyFont="1" applyFill="1" applyAlignment="1" applyProtection="1">
      <alignment horizontal="right" wrapText="1"/>
      <protection hidden="1" locked="0"/>
    </xf>
    <xf numFmtId="169" fontId="0" fillId="35" borderId="1" xfId="0" applyNumberFormat="1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14" fontId="0" fillId="34" borderId="0" xfId="0" applyNumberFormat="1" applyFont="1" applyFill="1" applyBorder="1" applyAlignment="1" applyProtection="1">
      <alignment/>
      <protection hidden="1"/>
    </xf>
    <xf numFmtId="169" fontId="0" fillId="34" borderId="0" xfId="0" applyNumberFormat="1" applyFont="1" applyFill="1" applyBorder="1" applyAlignment="1" applyProtection="1">
      <alignment/>
      <protection hidden="1"/>
    </xf>
    <xf numFmtId="0" fontId="5" fillId="34" borderId="0" xfId="0" applyFont="1" applyFill="1" applyBorder="1" applyAlignment="1">
      <alignment horizontal="center" wrapText="1"/>
    </xf>
    <xf numFmtId="0" fontId="0" fillId="33" borderId="0" xfId="0" applyFont="1" applyFill="1" applyAlignment="1" applyProtection="1">
      <alignment/>
      <protection hidden="1" locked="0"/>
    </xf>
    <xf numFmtId="169" fontId="0" fillId="33" borderId="0" xfId="0" applyNumberFormat="1" applyFont="1" applyFill="1" applyBorder="1" applyAlignment="1" applyProtection="1">
      <alignment horizontal="center"/>
      <protection hidden="1" locked="0"/>
    </xf>
    <xf numFmtId="0" fontId="65" fillId="33" borderId="0" xfId="0" applyFont="1" applyFill="1" applyAlignment="1" applyProtection="1">
      <alignment/>
      <protection hidden="1" locked="0"/>
    </xf>
    <xf numFmtId="169" fontId="65" fillId="33" borderId="0" xfId="0" applyNumberFormat="1" applyFont="1" applyFill="1" applyBorder="1" applyAlignment="1" applyProtection="1">
      <alignment/>
      <protection hidden="1" locked="0"/>
    </xf>
    <xf numFmtId="169" fontId="66" fillId="34" borderId="0" xfId="0" applyNumberFormat="1" applyFont="1" applyFill="1" applyBorder="1" applyAlignment="1" applyProtection="1">
      <alignment horizontal="center"/>
      <protection hidden="1"/>
    </xf>
    <xf numFmtId="0" fontId="65" fillId="33" borderId="0" xfId="0" applyFont="1" applyFill="1" applyBorder="1" applyAlignment="1" applyProtection="1">
      <alignment/>
      <protection hidden="1" locked="0"/>
    </xf>
    <xf numFmtId="0" fontId="65" fillId="33" borderId="0" xfId="0" applyFont="1" applyFill="1" applyBorder="1" applyAlignment="1" applyProtection="1">
      <alignment horizontal="center"/>
      <protection hidden="1" locked="0"/>
    </xf>
    <xf numFmtId="169" fontId="65" fillId="33" borderId="0" xfId="0" applyNumberFormat="1" applyFont="1" applyFill="1" applyBorder="1" applyAlignment="1" applyProtection="1">
      <alignment/>
      <protection hidden="1"/>
    </xf>
    <xf numFmtId="169" fontId="65" fillId="33" borderId="0" xfId="0" applyNumberFormat="1" applyFont="1" applyFill="1" applyBorder="1" applyAlignment="1" applyProtection="1">
      <alignment/>
      <protection locked="0"/>
    </xf>
    <xf numFmtId="169" fontId="65" fillId="33" borderId="0" xfId="0" applyNumberFormat="1" applyFont="1" applyFill="1" applyAlignment="1" applyProtection="1">
      <alignment/>
      <protection hidden="1" locked="0"/>
    </xf>
    <xf numFmtId="0" fontId="0" fillId="34" borderId="0" xfId="0" applyFont="1" applyFill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169" fontId="0" fillId="35" borderId="1" xfId="0" applyNumberFormat="1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169" fontId="66" fillId="34" borderId="0" xfId="0" applyNumberFormat="1" applyFont="1" applyFill="1" applyBorder="1" applyAlignment="1" applyProtection="1">
      <alignment/>
      <protection hidden="1"/>
    </xf>
    <xf numFmtId="0" fontId="67" fillId="33" borderId="0" xfId="0" applyFont="1" applyFill="1" applyAlignment="1" applyProtection="1">
      <alignment horizontal="center" wrapText="1"/>
      <protection hidden="1" locked="0"/>
    </xf>
    <xf numFmtId="0" fontId="68" fillId="33" borderId="0" xfId="0" applyFont="1" applyFill="1" applyAlignment="1" applyProtection="1">
      <alignment horizontal="justify" wrapText="1"/>
      <protection hidden="1" locked="0"/>
    </xf>
    <xf numFmtId="0" fontId="69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69" fillId="33" borderId="0" xfId="0" applyFont="1" applyFill="1" applyBorder="1" applyAlignment="1" applyProtection="1">
      <alignment horizontal="center" vertical="center"/>
      <protection hidden="1" locked="0"/>
    </xf>
    <xf numFmtId="0" fontId="65" fillId="33" borderId="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169" fontId="65" fillId="33" borderId="0" xfId="0" applyNumberFormat="1" applyFont="1" applyFill="1" applyBorder="1" applyAlignment="1" applyProtection="1">
      <alignment horizontal="right"/>
      <protection hidden="1"/>
    </xf>
    <xf numFmtId="169" fontId="65" fillId="33" borderId="0" xfId="0" applyNumberFormat="1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/>
      <protection hidden="1" locked="0"/>
    </xf>
    <xf numFmtId="14" fontId="65" fillId="33" borderId="0" xfId="0" applyNumberFormat="1" applyFont="1" applyFill="1" applyAlignment="1" applyProtection="1">
      <alignment/>
      <protection hidden="1" locked="0"/>
    </xf>
    <xf numFmtId="0" fontId="65" fillId="33" borderId="0" xfId="0" applyFont="1" applyFill="1" applyBorder="1" applyAlignment="1" applyProtection="1">
      <alignment horizontal="right"/>
      <protection hidden="1" locked="0"/>
    </xf>
    <xf numFmtId="0" fontId="65" fillId="33" borderId="0" xfId="58" applyFont="1" applyFill="1" applyBorder="1" applyProtection="1">
      <alignment/>
      <protection hidden="1" locked="0"/>
    </xf>
    <xf numFmtId="169" fontId="65" fillId="33" borderId="0" xfId="0" applyNumberFormat="1" applyFont="1" applyFill="1" applyBorder="1" applyAlignment="1" applyProtection="1">
      <alignment horizontal="center"/>
      <protection hidden="1" locked="0"/>
    </xf>
    <xf numFmtId="0" fontId="0" fillId="34" borderId="1" xfId="0" applyFill="1" applyBorder="1" applyAlignment="1" applyProtection="1">
      <alignment horizontal="center"/>
      <protection locked="0"/>
    </xf>
    <xf numFmtId="14" fontId="0" fillId="34" borderId="1" xfId="0" applyNumberFormat="1" applyFont="1" applyFill="1" applyBorder="1" applyAlignment="1" applyProtection="1">
      <alignment horizontal="center"/>
      <protection locked="0"/>
    </xf>
    <xf numFmtId="14" fontId="0" fillId="34" borderId="1" xfId="0" applyNumberFormat="1" applyFill="1" applyBorder="1" applyAlignment="1" applyProtection="1">
      <alignment horizontal="center"/>
      <protection locked="0"/>
    </xf>
    <xf numFmtId="0" fontId="0" fillId="34" borderId="1" xfId="0" applyFont="1" applyFill="1" applyBorder="1" applyAlignment="1" applyProtection="1">
      <alignment/>
      <protection locked="0"/>
    </xf>
    <xf numFmtId="14" fontId="0" fillId="34" borderId="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 horizontal="right"/>
      <protection hidden="1" locked="0"/>
    </xf>
    <xf numFmtId="0" fontId="0" fillId="33" borderId="0" xfId="0" applyFont="1" applyFill="1" applyBorder="1" applyAlignment="1" applyProtection="1">
      <alignment horizontal="center"/>
      <protection hidden="1" locked="0"/>
    </xf>
    <xf numFmtId="169" fontId="0" fillId="35" borderId="1" xfId="0" applyNumberFormat="1" applyFont="1" applyFill="1" applyBorder="1" applyAlignment="1" applyProtection="1">
      <alignment horizontal="center"/>
      <protection hidden="1"/>
    </xf>
    <xf numFmtId="0" fontId="0" fillId="34" borderId="1" xfId="0" applyFont="1" applyFill="1" applyBorder="1" applyAlignment="1" applyProtection="1">
      <alignment/>
      <protection locked="0"/>
    </xf>
    <xf numFmtId="0" fontId="65" fillId="34" borderId="0" xfId="0" applyFont="1" applyFill="1" applyAlignment="1" applyProtection="1">
      <alignment/>
      <protection hidden="1" locked="0"/>
    </xf>
    <xf numFmtId="0" fontId="65" fillId="34" borderId="0" xfId="0" applyFont="1" applyFill="1" applyAlignment="1" applyProtection="1">
      <alignment horizontal="right"/>
      <protection hidden="1" locked="0"/>
    </xf>
    <xf numFmtId="0" fontId="65" fillId="34" borderId="0" xfId="0" applyFont="1" applyFill="1" applyBorder="1" applyAlignment="1" applyProtection="1">
      <alignment/>
      <protection hidden="1" locked="0"/>
    </xf>
    <xf numFmtId="0" fontId="69" fillId="34" borderId="12" xfId="0" applyFont="1" applyFill="1" applyBorder="1" applyAlignment="1" applyProtection="1">
      <alignment horizontal="center" vertical="center"/>
      <protection hidden="1" locked="0"/>
    </xf>
    <xf numFmtId="0" fontId="65" fillId="34" borderId="0" xfId="0" applyFont="1" applyFill="1" applyAlignment="1" applyProtection="1">
      <alignment/>
      <protection hidden="1"/>
    </xf>
    <xf numFmtId="169" fontId="65" fillId="33" borderId="0" xfId="0" applyNumberFormat="1" applyFont="1" applyFill="1" applyBorder="1" applyAlignment="1" applyProtection="1">
      <alignment horizontal="center"/>
      <protection hidden="1"/>
    </xf>
    <xf numFmtId="169" fontId="65" fillId="36" borderId="0" xfId="0" applyNumberFormat="1" applyFont="1" applyFill="1" applyBorder="1" applyAlignment="1" applyProtection="1">
      <alignment/>
      <protection hidden="1" locked="0"/>
    </xf>
    <xf numFmtId="0" fontId="69" fillId="33" borderId="0" xfId="0" applyFont="1" applyFill="1" applyBorder="1" applyAlignment="1" applyProtection="1">
      <alignment horizontal="center" vertical="center" wrapText="1"/>
      <protection hidden="1" locked="0"/>
    </xf>
    <xf numFmtId="169" fontId="0" fillId="33" borderId="0" xfId="0" applyNumberFormat="1" applyFont="1" applyFill="1" applyBorder="1" applyAlignment="1" applyProtection="1">
      <alignment/>
      <protection hidden="1" locked="0"/>
    </xf>
    <xf numFmtId="0" fontId="70" fillId="33" borderId="0" xfId="0" applyFont="1" applyFill="1" applyAlignment="1" applyProtection="1">
      <alignment/>
      <protection hidden="1" locked="0"/>
    </xf>
    <xf numFmtId="169" fontId="70" fillId="33" borderId="0" xfId="0" applyNumberFormat="1" applyFont="1" applyFill="1" applyBorder="1" applyAlignment="1" applyProtection="1">
      <alignment horizontal="center"/>
      <protection hidden="1" locked="0"/>
    </xf>
    <xf numFmtId="169" fontId="70" fillId="33" borderId="0" xfId="0" applyNumberFormat="1" applyFont="1" applyFill="1" applyBorder="1" applyAlignment="1" applyProtection="1">
      <alignment/>
      <protection hidden="1" locked="0"/>
    </xf>
    <xf numFmtId="0" fontId="71" fillId="33" borderId="0" xfId="0" applyFont="1" applyFill="1" applyAlignment="1" applyProtection="1">
      <alignment horizontal="center" wrapText="1"/>
      <protection hidden="1" locked="0"/>
    </xf>
    <xf numFmtId="0" fontId="72" fillId="33" borderId="0" xfId="0" applyFont="1" applyFill="1" applyAlignment="1" applyProtection="1">
      <alignment horizontal="right" wrapText="1"/>
      <protection hidden="1" locked="0"/>
    </xf>
    <xf numFmtId="169" fontId="65" fillId="33" borderId="0" xfId="0" applyNumberFormat="1" applyFont="1" applyFill="1" applyBorder="1" applyAlignment="1" applyProtection="1">
      <alignment vertical="top"/>
      <protection hidden="1"/>
    </xf>
    <xf numFmtId="169" fontId="65" fillId="33" borderId="0" xfId="0" applyNumberFormat="1" applyFont="1" applyFill="1" applyAlignment="1" applyProtection="1">
      <alignment vertical="top"/>
      <protection hidden="1" locked="0"/>
    </xf>
    <xf numFmtId="0" fontId="65" fillId="33" borderId="0" xfId="0" applyFont="1" applyFill="1" applyAlignment="1" applyProtection="1">
      <alignment horizontal="center"/>
      <protection hidden="1" locked="0"/>
    </xf>
    <xf numFmtId="0" fontId="0" fillId="33" borderId="0" xfId="0" applyFont="1" applyFill="1" applyAlignment="1" applyProtection="1">
      <alignment horizontal="center"/>
      <protection hidden="1" locked="0"/>
    </xf>
    <xf numFmtId="0" fontId="69" fillId="33" borderId="0" xfId="0" applyFont="1" applyFill="1" applyAlignment="1" applyProtection="1">
      <alignment horizontal="justify" wrapText="1"/>
      <protection hidden="1" locked="0"/>
    </xf>
    <xf numFmtId="0" fontId="69" fillId="33" borderId="0" xfId="0" applyFont="1" applyFill="1" applyAlignment="1" applyProtection="1">
      <alignment horizontal="right" wrapText="1"/>
      <protection hidden="1" locked="0"/>
    </xf>
    <xf numFmtId="0" fontId="65" fillId="33" borderId="0" xfId="0" applyFont="1" applyFill="1" applyAlignment="1" applyProtection="1">
      <alignment horizontal="left" vertical="top"/>
      <protection hidden="1" locked="0"/>
    </xf>
    <xf numFmtId="14" fontId="65" fillId="33" borderId="0" xfId="0" applyNumberFormat="1" applyFont="1" applyFill="1" applyBorder="1" applyAlignment="1" applyProtection="1">
      <alignment horizontal="center"/>
      <protection hidden="1"/>
    </xf>
    <xf numFmtId="14" fontId="65" fillId="33" borderId="0" xfId="0" applyNumberFormat="1" applyFont="1" applyFill="1" applyBorder="1" applyAlignment="1" applyProtection="1">
      <alignment shrinkToFit="1"/>
      <protection hidden="1" locked="0"/>
    </xf>
    <xf numFmtId="0" fontId="12" fillId="34" borderId="0" xfId="45" applyNumberFormat="1" applyFont="1" applyFill="1" applyBorder="1" applyAlignment="1" applyProtection="1">
      <alignment horizontal="left" vertical="top" wrapText="1" indent="1"/>
      <protection/>
    </xf>
    <xf numFmtId="0" fontId="11" fillId="34" borderId="0" xfId="45" applyNumberFormat="1" applyFont="1" applyFill="1" applyBorder="1" applyAlignment="1" applyProtection="1">
      <alignment horizontal="left" vertical="top" wrapText="1" indent="1"/>
      <protection/>
    </xf>
    <xf numFmtId="0" fontId="10" fillId="35" borderId="0" xfId="45" applyNumberFormat="1" applyFont="1" applyFill="1" applyBorder="1" applyAlignment="1" applyProtection="1" quotePrefix="1">
      <alignment horizontal="center" vertical="center" wrapText="1"/>
      <protection/>
    </xf>
    <xf numFmtId="0" fontId="10" fillId="35" borderId="0" xfId="45" applyNumberFormat="1" applyFont="1" applyFill="1" applyBorder="1" applyAlignment="1" applyProtection="1">
      <alignment horizontal="center" vertical="center" wrapText="1"/>
      <protection/>
    </xf>
    <xf numFmtId="0" fontId="11" fillId="34" borderId="0" xfId="45" applyNumberFormat="1" applyFont="1" applyFill="1" applyBorder="1" applyAlignment="1" applyProtection="1">
      <alignment horizontal="left" vertical="center" wrapText="1"/>
      <protection/>
    </xf>
    <xf numFmtId="0" fontId="11" fillId="34" borderId="0" xfId="45" applyNumberFormat="1" applyFont="1" applyFill="1" applyBorder="1" applyAlignment="1" applyProtection="1" quotePrefix="1">
      <alignment horizontal="left" wrapText="1" indent="1"/>
      <protection/>
    </xf>
    <xf numFmtId="0" fontId="11" fillId="34" borderId="0" xfId="45" applyNumberFormat="1" applyFont="1" applyFill="1" applyBorder="1" applyAlignment="1" applyProtection="1">
      <alignment horizontal="left" wrapText="1" indent="1"/>
      <protection/>
    </xf>
    <xf numFmtId="0" fontId="11" fillId="34" borderId="0" xfId="45" applyNumberFormat="1" applyFont="1" applyFill="1" applyBorder="1" applyAlignment="1" applyProtection="1" quotePrefix="1">
      <alignment horizontal="left" vertical="center" wrapText="1" indent="1"/>
      <protection/>
    </xf>
    <xf numFmtId="0" fontId="11" fillId="34" borderId="0" xfId="45" applyNumberFormat="1" applyFont="1" applyFill="1" applyBorder="1" applyAlignment="1" applyProtection="1">
      <alignment horizontal="left" vertical="center" wrapText="1" indent="1"/>
      <protection/>
    </xf>
    <xf numFmtId="0" fontId="7" fillId="34" borderId="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8" fillId="35" borderId="1" xfId="0" applyFont="1" applyFill="1" applyBorder="1" applyAlignment="1" applyProtection="1">
      <alignment horizontal="center" vertical="center" wrapText="1"/>
      <protection hidden="1"/>
    </xf>
    <xf numFmtId="0" fontId="8" fillId="35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>
      <alignment horizontal="center" wrapText="1"/>
    </xf>
    <xf numFmtId="0" fontId="7" fillId="34" borderId="1" xfId="0" applyFont="1" applyFill="1" applyBorder="1" applyAlignment="1" applyProtection="1" quotePrefix="1">
      <alignment horizontal="center" vertical="center" wrapText="1"/>
      <protection hidden="1" locked="0"/>
    </xf>
    <xf numFmtId="0" fontId="7" fillId="34" borderId="1" xfId="0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Font="1" applyFill="1" applyBorder="1" applyAlignment="1" applyProtection="1">
      <alignment horizontal="center" vertical="center" wrapText="1"/>
      <protection hidden="1"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hidden="1" locked="0"/>
    </xf>
    <xf numFmtId="0" fontId="7" fillId="34" borderId="15" xfId="0" applyFont="1" applyFill="1" applyBorder="1" applyAlignment="1" applyProtection="1">
      <alignment horizontal="center" vertical="center" wrapText="1"/>
      <protection hidden="1" locked="0"/>
    </xf>
    <xf numFmtId="0" fontId="7" fillId="34" borderId="14" xfId="0" applyFont="1" applyFill="1" applyBorder="1" applyAlignment="1" applyProtection="1">
      <alignment horizontal="center" vertical="center" wrapText="1"/>
      <protection hidden="1" locked="0"/>
    </xf>
    <xf numFmtId="0" fontId="69" fillId="33" borderId="0" xfId="0" applyFont="1" applyFill="1" applyBorder="1" applyAlignment="1" applyProtection="1">
      <alignment horizontal="center" vertical="center" wrapText="1"/>
      <protection hidden="1" locked="0"/>
    </xf>
    <xf numFmtId="0" fontId="8" fillId="34" borderId="0" xfId="0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 horizontal="center" vertical="center" wrapText="1"/>
      <protection hidden="1" locked="0"/>
    </xf>
    <xf numFmtId="0" fontId="7" fillId="34" borderId="13" xfId="0" applyFont="1" applyFill="1" applyBorder="1" applyAlignment="1" applyProtection="1">
      <alignment horizontal="center" vertical="center"/>
      <protection hidden="1" locked="0"/>
    </xf>
    <xf numFmtId="0" fontId="7" fillId="34" borderId="14" xfId="0" applyFont="1" applyFill="1" applyBorder="1" applyAlignment="1" applyProtection="1">
      <alignment horizontal="center" vertical="center"/>
      <protection hidden="1"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hidden="1" locked="0"/>
    </xf>
    <xf numFmtId="0" fontId="7" fillId="34" borderId="17" xfId="0" applyFont="1" applyFill="1" applyBorder="1" applyAlignment="1" applyProtection="1">
      <alignment horizontal="center" vertical="center" wrapText="1"/>
      <protection hidden="1" locked="0"/>
    </xf>
    <xf numFmtId="0" fontId="7" fillId="34" borderId="18" xfId="0" applyFont="1" applyFill="1" applyBorder="1" applyAlignment="1" applyProtection="1">
      <alignment horizontal="center" vertical="center" wrapText="1"/>
      <protection hidden="1" locked="0"/>
    </xf>
    <xf numFmtId="0" fontId="7" fillId="34" borderId="19" xfId="0" applyFont="1" applyFill="1" applyBorder="1" applyAlignment="1" applyProtection="1">
      <alignment horizontal="center" vertical="center" wrapText="1"/>
      <protection hidden="1" locked="0"/>
    </xf>
    <xf numFmtId="0" fontId="3" fillId="33" borderId="0" xfId="0" applyFont="1" applyFill="1" applyAlignment="1" applyProtection="1">
      <alignment horizontal="justify" wrapText="1"/>
      <protection hidden="1" locked="0"/>
    </xf>
    <xf numFmtId="0" fontId="4" fillId="33" borderId="0" xfId="0" applyFont="1" applyFill="1" applyAlignment="1" applyProtection="1">
      <alignment horizontal="right" wrapText="1"/>
      <protection hidden="1" locked="0"/>
    </xf>
    <xf numFmtId="0" fontId="5" fillId="34" borderId="0" xfId="0" applyFont="1" applyFill="1" applyAlignment="1" applyProtection="1">
      <alignment horizontal="center" wrapText="1"/>
      <protection hidden="1" locked="0"/>
    </xf>
    <xf numFmtId="0" fontId="6" fillId="34" borderId="9" xfId="0" applyFont="1" applyFill="1" applyBorder="1" applyAlignment="1" applyProtection="1">
      <alignment horizontal="center"/>
      <protection hidden="1" locked="0"/>
    </xf>
    <xf numFmtId="0" fontId="69" fillId="33" borderId="0" xfId="0" applyFont="1" applyFill="1" applyAlignment="1" applyProtection="1">
      <alignment horizontal="justify" wrapText="1"/>
      <protection hidden="1" locked="0"/>
    </xf>
    <xf numFmtId="0" fontId="6" fillId="34" borderId="15" xfId="0" applyFont="1" applyFill="1" applyBorder="1" applyAlignment="1" applyProtection="1">
      <alignment horizontal="center"/>
      <protection hidden="1" locked="0"/>
    </xf>
    <xf numFmtId="14" fontId="6" fillId="34" borderId="0" xfId="0" applyNumberFormat="1" applyFont="1" applyFill="1" applyBorder="1" applyAlignment="1" applyProtection="1">
      <alignment horizontal="center"/>
      <protection hidden="1" locked="0"/>
    </xf>
    <xf numFmtId="0" fontId="6" fillId="34" borderId="0" xfId="0" applyFont="1" applyFill="1" applyBorder="1" applyAlignment="1" applyProtection="1">
      <alignment horizontal="center"/>
      <protection hidden="1" locked="0"/>
    </xf>
    <xf numFmtId="0" fontId="7" fillId="34" borderId="0" xfId="0" applyFont="1" applyFill="1" applyAlignment="1" applyProtection="1">
      <alignment/>
      <protection hidden="1"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Дата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Бланка" xfId="51"/>
    <cellStyle name="ЗаголовокТаблицы" xfId="52"/>
    <cellStyle name="ЗвездочкаСноски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307600000004" xfId="59"/>
    <cellStyle name="Плохой" xfId="60"/>
    <cellStyle name="Подпись" xfId="61"/>
    <cellStyle name="Подстрочный" xfId="62"/>
    <cellStyle name="ПоляЗаполнения" xfId="63"/>
    <cellStyle name="Пояснение" xfId="64"/>
    <cellStyle name="Прилож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ТекстСноски" xfId="71"/>
    <cellStyle name="Comma" xfId="72"/>
    <cellStyle name="Comma [0]" xfId="73"/>
    <cellStyle name="Хороший" xfId="74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4</xdr:row>
      <xdr:rowOff>762000</xdr:rowOff>
    </xdr:from>
    <xdr:to>
      <xdr:col>19</xdr:col>
      <xdr:colOff>238125</xdr:colOff>
      <xdr:row>7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6638925" y="1524000"/>
          <a:ext cx="3924300" cy="2590800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Примечание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Если кнопки не срабатывают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то необходимо снять высокую защиту макросов. Для этого:
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 Excel-2003: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выбрать команду "Сервис" → "Параметры",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выпадающем окне выбрать "Безопасность"  → "Безопасность макросов",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если стоит высокий или очень высокий уровень безопасности,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 отметить среднюю или низкую,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нажать "Ок"  и еще раз "Ок",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 Excel-2007 (Excel-2010):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выбрать кнопку "Office"  → "Параметры Excel",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 управления безопасностью  →  Параметры центра управления безопасностью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→ Параметры макросов  →  Включить все макросы.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Обязательно закрыть файл, сохранив все изменения, и открыть его еще раз.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</xdr:colOff>
      <xdr:row>20</xdr:row>
      <xdr:rowOff>38100</xdr:rowOff>
    </xdr:from>
    <xdr:to>
      <xdr:col>21</xdr:col>
      <xdr:colOff>314325</xdr:colOff>
      <xdr:row>21</xdr:row>
      <xdr:rowOff>133350</xdr:rowOff>
    </xdr:to>
    <xdr:pic macro="[0]!Лист2.CommandButton1_Click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91300" y="4019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323850</xdr:colOff>
      <xdr:row>20</xdr:row>
      <xdr:rowOff>38100</xdr:rowOff>
    </xdr:from>
    <xdr:to>
      <xdr:col>26</xdr:col>
      <xdr:colOff>276225</xdr:colOff>
      <xdr:row>21</xdr:row>
      <xdr:rowOff>133350</xdr:rowOff>
    </xdr:to>
    <xdr:pic macro="[0]!Лист2.CommandButton2_Click"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886575" y="4019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38100</xdr:colOff>
      <xdr:row>34</xdr:row>
      <xdr:rowOff>28575</xdr:rowOff>
    </xdr:from>
    <xdr:to>
      <xdr:col>6</xdr:col>
      <xdr:colOff>323850</xdr:colOff>
      <xdr:row>35</xdr:row>
      <xdr:rowOff>123825</xdr:rowOff>
    </xdr:to>
    <xdr:pic macro="[0]!Лист2.CommandButton3_Click">
      <xdr:nvPicPr>
        <xdr:cNvPr id="3" name="Command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00675" y="68389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342900</xdr:colOff>
      <xdr:row>34</xdr:row>
      <xdr:rowOff>28575</xdr:rowOff>
    </xdr:from>
    <xdr:to>
      <xdr:col>7</xdr:col>
      <xdr:colOff>95250</xdr:colOff>
      <xdr:row>35</xdr:row>
      <xdr:rowOff>123825</xdr:rowOff>
    </xdr:to>
    <xdr:pic macro="[0]!Лист2.CommandButton4_Click">
      <xdr:nvPicPr>
        <xdr:cNvPr id="4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05475" y="68389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342900</xdr:colOff>
      <xdr:row>0</xdr:row>
      <xdr:rowOff>85725</xdr:rowOff>
    </xdr:from>
    <xdr:to>
      <xdr:col>7</xdr:col>
      <xdr:colOff>285750</xdr:colOff>
      <xdr:row>0</xdr:row>
      <xdr:rowOff>352425</xdr:rowOff>
    </xdr:to>
    <xdr:pic macro="[0]!Лист2.CommandButton5_Click">
      <xdr:nvPicPr>
        <xdr:cNvPr id="5" name="CommandButton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72050" y="85725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133350</xdr:colOff>
      <xdr:row>0</xdr:row>
      <xdr:rowOff>342900</xdr:rowOff>
    </xdr:from>
    <xdr:to>
      <xdr:col>31</xdr:col>
      <xdr:colOff>590550</xdr:colOff>
      <xdr:row>17</xdr:row>
      <xdr:rowOff>161925</xdr:rowOff>
    </xdr:to>
    <xdr:sp>
      <xdr:nvSpPr>
        <xdr:cNvPr id="6" name="Rectangle 30"/>
        <xdr:cNvSpPr>
          <a:spLocks/>
        </xdr:cNvSpPr>
      </xdr:nvSpPr>
      <xdr:spPr>
        <a:xfrm>
          <a:off x="6696075" y="342900"/>
          <a:ext cx="3886200" cy="3228975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ВНИМАНИЕ!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таблицах 1 и 2 исчисление периодов работы производится в следующем  порядке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(п. 39, 40  Положения о порядке подтверждения и исчисления стажа работы для назначения пенсий, утв. постановлением Совета Министров Республики Беларусь от 24.12.1992 N 777):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каждые 30 дней указанных периодов переводятся в месяцы, а каждые 12 месяцев этих периодов - в полные годы;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к полученной продолжительности стажа работы по каждому случаю увольнения / окончания службы (отпуска или его части) добавляется один день.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Это значит, что расчетные данные для месяцев, в которых не 30 дней, будут отличаться от календарных.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01.01.2022 - 31.07.2022 составляет 7 календарных месяцев.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проведении расчета по описанному выше порядку период составит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 мес. 1 день: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2022 07 31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2022 01 01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0     06  30 , что составляет 7 месяцев, к которым прибавляется 1 день.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B2:K9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.171875" style="21" customWidth="1"/>
    <col min="2" max="10" width="10.83203125" style="21" customWidth="1"/>
    <col min="11" max="11" width="15.16015625" style="21" customWidth="1"/>
    <col min="12" max="12" width="1.5" style="21" customWidth="1"/>
    <col min="13" max="16384" width="9.33203125" style="21" customWidth="1"/>
  </cols>
  <sheetData>
    <row r="1" ht="6" customHeight="1"/>
    <row r="2" spans="2:11" ht="18.75" customHeight="1">
      <c r="B2" s="100" t="s">
        <v>43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8.7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2:11" ht="16.5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2:11" ht="60.75" customHeight="1">
      <c r="B5" s="102" t="s">
        <v>40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2:11" ht="34.5" customHeight="1">
      <c r="B6" s="103" t="s">
        <v>32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2:11" ht="168" customHeight="1">
      <c r="B7" s="105" t="s">
        <v>41</v>
      </c>
      <c r="C7" s="106"/>
      <c r="D7" s="106"/>
      <c r="E7" s="106"/>
      <c r="F7" s="106"/>
      <c r="G7" s="106"/>
      <c r="H7" s="106"/>
      <c r="I7" s="106"/>
      <c r="J7" s="106"/>
      <c r="K7" s="106"/>
    </row>
    <row r="8" spans="2:11" ht="66" customHeight="1">
      <c r="B8" s="99" t="s">
        <v>42</v>
      </c>
      <c r="C8" s="99"/>
      <c r="D8" s="99"/>
      <c r="E8" s="99"/>
      <c r="F8" s="99"/>
      <c r="G8" s="99"/>
      <c r="H8" s="99"/>
      <c r="I8" s="99"/>
      <c r="J8" s="99"/>
      <c r="K8" s="99"/>
    </row>
    <row r="9" spans="2:11" ht="68.25" customHeight="1">
      <c r="B9" s="98" t="s">
        <v>36</v>
      </c>
      <c r="C9" s="99"/>
      <c r="D9" s="99"/>
      <c r="E9" s="99"/>
      <c r="F9" s="99"/>
      <c r="G9" s="99"/>
      <c r="H9" s="99"/>
      <c r="I9" s="99"/>
      <c r="J9" s="99"/>
      <c r="K9" s="99"/>
    </row>
  </sheetData>
  <sheetProtection formatCells="0" formatColumns="0" formatRows="0" insertColumns="0" insertRows="0" insertHyperlinks="0" deleteColumns="0" deleteRows="0" sort="0" autoFilter="0" pivotTables="0"/>
  <mergeCells count="6">
    <mergeCell ref="B9:K9"/>
    <mergeCell ref="B2:K4"/>
    <mergeCell ref="B5:K5"/>
    <mergeCell ref="B6:K6"/>
    <mergeCell ref="B7:K7"/>
    <mergeCell ref="B8:K8"/>
  </mergeCells>
  <printOptions/>
  <pageMargins left="0.2" right="0.2" top="0.98" bottom="0.98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4"/>
  </sheetPr>
  <dimension ref="A1:AF77"/>
  <sheetViews>
    <sheetView zoomScaleSheetLayoutView="100" zoomScalePageLayoutView="0" workbookViewId="0" topLeftCell="A1">
      <selection activeCell="A1" sqref="A1:H1"/>
    </sheetView>
  </sheetViews>
  <sheetFormatPr defaultColWidth="8.83203125" defaultRowHeight="12.75"/>
  <cols>
    <col min="1" max="1" width="8.33203125" style="3" customWidth="1"/>
    <col min="2" max="2" width="15.33203125" style="3" customWidth="1"/>
    <col min="3" max="3" width="27.83203125" style="3" customWidth="1"/>
    <col min="4" max="4" width="13.5" style="3" customWidth="1"/>
    <col min="5" max="5" width="16" style="3" customWidth="1"/>
    <col min="6" max="6" width="12.83203125" style="1" customWidth="1"/>
    <col min="7" max="7" width="9.33203125" style="38" customWidth="1"/>
    <col min="8" max="8" width="5.83203125" style="38" customWidth="1"/>
    <col min="9" max="9" width="8.33203125" style="38" hidden="1" customWidth="1"/>
    <col min="10" max="10" width="9.16015625" style="38" hidden="1" customWidth="1"/>
    <col min="11" max="11" width="14.66015625" style="38" hidden="1" customWidth="1"/>
    <col min="12" max="12" width="8.83203125" style="41" hidden="1" customWidth="1"/>
    <col min="13" max="13" width="9.5" style="41" hidden="1" customWidth="1"/>
    <col min="14" max="14" width="7.33203125" style="41" hidden="1" customWidth="1"/>
    <col min="15" max="15" width="12.5" style="41" hidden="1" customWidth="1"/>
    <col min="16" max="16" width="5.83203125" style="41" customWidth="1"/>
    <col min="17" max="17" width="5.83203125" style="41" hidden="1" customWidth="1"/>
    <col min="18" max="18" width="10.83203125" style="41" hidden="1" customWidth="1"/>
    <col min="19" max="20" width="5.83203125" style="41" hidden="1" customWidth="1"/>
    <col min="21" max="21" width="5.83203125" style="38" hidden="1" customWidth="1"/>
    <col min="22" max="22" width="5.83203125" style="1" customWidth="1"/>
    <col min="23" max="25" width="10.83203125" style="38" hidden="1" customWidth="1"/>
    <col min="26" max="26" width="10.83203125" style="2" hidden="1" customWidth="1"/>
    <col min="27" max="32" width="10.83203125" style="23" customWidth="1"/>
    <col min="33" max="33" width="10.83203125" style="4" customWidth="1"/>
    <col min="34" max="34" width="10.83203125" style="1" customWidth="1"/>
    <col min="35" max="16384" width="8.83203125" style="3" customWidth="1"/>
  </cols>
  <sheetData>
    <row r="1" spans="1:11" ht="46.5" customHeight="1">
      <c r="A1" s="133" t="s">
        <v>39</v>
      </c>
      <c r="B1" s="133"/>
      <c r="C1" s="133"/>
      <c r="D1" s="133"/>
      <c r="E1" s="133"/>
      <c r="F1" s="133"/>
      <c r="G1" s="133"/>
      <c r="H1" s="133"/>
      <c r="I1" s="93"/>
      <c r="J1" s="93"/>
      <c r="K1" s="93"/>
    </row>
    <row r="2" spans="1:11" ht="15" customHeight="1" hidden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8" ht="12.75">
      <c r="A3" s="5"/>
      <c r="B3" s="5"/>
      <c r="C3" s="5"/>
      <c r="D3" s="5"/>
      <c r="E3" s="5"/>
      <c r="F3" s="46"/>
      <c r="G3" s="75"/>
      <c r="H3" s="75"/>
    </row>
    <row r="4" spans="1:8" ht="19.5" customHeight="1">
      <c r="A4" s="135" t="s">
        <v>35</v>
      </c>
      <c r="B4" s="135"/>
      <c r="C4" s="135"/>
      <c r="D4" s="135"/>
      <c r="E4" s="135"/>
      <c r="F4" s="135"/>
      <c r="G4" s="135"/>
      <c r="H4" s="135"/>
    </row>
    <row r="5" spans="1:8" ht="12.75">
      <c r="A5" s="5"/>
      <c r="B5" s="5"/>
      <c r="C5" s="5"/>
      <c r="D5" s="5"/>
      <c r="E5" s="5"/>
      <c r="F5" s="46"/>
      <c r="G5" s="75"/>
      <c r="H5" s="75"/>
    </row>
    <row r="6" spans="1:8" ht="15" customHeight="1">
      <c r="A6" s="5"/>
      <c r="B6" s="6" t="s">
        <v>0</v>
      </c>
      <c r="C6" s="136" t="s">
        <v>1</v>
      </c>
      <c r="D6" s="136"/>
      <c r="E6" s="7"/>
      <c r="F6" s="47"/>
      <c r="G6" s="75"/>
      <c r="H6" s="75"/>
    </row>
    <row r="7" spans="1:20" ht="15" customHeight="1">
      <c r="A7" s="5"/>
      <c r="B7" s="6" t="s">
        <v>2</v>
      </c>
      <c r="C7" s="138" t="s">
        <v>3</v>
      </c>
      <c r="D7" s="138"/>
      <c r="E7" s="8"/>
      <c r="F7" s="71"/>
      <c r="G7" s="76"/>
      <c r="H7" s="75"/>
      <c r="O7" s="137"/>
      <c r="P7" s="137"/>
      <c r="Q7" s="137"/>
      <c r="R7" s="137"/>
      <c r="S7" s="137"/>
      <c r="T7" s="137"/>
    </row>
    <row r="8" spans="1:8" ht="15" customHeight="1">
      <c r="A8" s="5"/>
      <c r="B8" s="6" t="s">
        <v>4</v>
      </c>
      <c r="C8" s="138" t="s">
        <v>5</v>
      </c>
      <c r="D8" s="138"/>
      <c r="E8" s="8"/>
      <c r="F8" s="71"/>
      <c r="G8" s="76"/>
      <c r="H8" s="75"/>
    </row>
    <row r="9" spans="1:11" ht="15" customHeight="1" hidden="1">
      <c r="A9" s="7"/>
      <c r="B9" s="9"/>
      <c r="C9" s="139"/>
      <c r="D9" s="140"/>
      <c r="E9" s="7"/>
      <c r="F9" s="47"/>
      <c r="G9" s="77"/>
      <c r="H9" s="77"/>
      <c r="I9" s="41"/>
      <c r="J9" s="41"/>
      <c r="K9" s="41"/>
    </row>
    <row r="10" spans="1:8" ht="15" customHeight="1" hidden="1">
      <c r="A10" s="5"/>
      <c r="B10" s="6"/>
      <c r="C10" s="140"/>
      <c r="D10" s="140"/>
      <c r="E10" s="7"/>
      <c r="F10" s="47"/>
      <c r="G10" s="75"/>
      <c r="H10" s="75"/>
    </row>
    <row r="11" spans="1:8" ht="22.5" customHeight="1">
      <c r="A11" s="5"/>
      <c r="B11" s="141" t="s">
        <v>6</v>
      </c>
      <c r="C11" s="141"/>
      <c r="D11" s="141"/>
      <c r="E11" s="141"/>
      <c r="F11" s="141"/>
      <c r="G11" s="141"/>
      <c r="H11" s="141"/>
    </row>
    <row r="12" spans="1:22" ht="12.75">
      <c r="A12" s="5"/>
      <c r="B12" s="5"/>
      <c r="C12" s="5"/>
      <c r="D12" s="5"/>
      <c r="E12" s="5"/>
      <c r="F12" s="46"/>
      <c r="G12" s="10" t="s">
        <v>7</v>
      </c>
      <c r="H12" s="75"/>
      <c r="M12" s="42"/>
      <c r="N12" s="42"/>
      <c r="O12" s="42"/>
      <c r="P12" s="42"/>
      <c r="Q12" s="42"/>
      <c r="R12" s="42"/>
      <c r="S12" s="42"/>
      <c r="T12" s="42"/>
      <c r="U12" s="91"/>
      <c r="V12" s="92"/>
    </row>
    <row r="13" spans="1:26" ht="30" customHeight="1">
      <c r="A13" s="114" t="s">
        <v>8</v>
      </c>
      <c r="B13" s="129" t="s">
        <v>9</v>
      </c>
      <c r="C13" s="130"/>
      <c r="D13" s="114" t="s">
        <v>10</v>
      </c>
      <c r="E13" s="115" t="s">
        <v>11</v>
      </c>
      <c r="F13" s="119" t="s">
        <v>12</v>
      </c>
      <c r="G13" s="120"/>
      <c r="H13" s="121"/>
      <c r="I13" s="122"/>
      <c r="J13" s="122"/>
      <c r="K13" s="122"/>
      <c r="M13" s="42" t="s">
        <v>13</v>
      </c>
      <c r="N13" s="42" t="s">
        <v>14</v>
      </c>
      <c r="O13" s="42" t="s">
        <v>15</v>
      </c>
      <c r="P13" s="42" t="s">
        <v>13</v>
      </c>
      <c r="Q13" s="42" t="s">
        <v>14</v>
      </c>
      <c r="R13" s="42" t="s">
        <v>15</v>
      </c>
      <c r="S13" s="42" t="s">
        <v>16</v>
      </c>
      <c r="T13" s="42" t="s">
        <v>17</v>
      </c>
      <c r="U13" s="42" t="s">
        <v>18</v>
      </c>
      <c r="V13" s="72"/>
      <c r="X13" s="38" t="s">
        <v>19</v>
      </c>
      <c r="Y13" s="38" t="s">
        <v>20</v>
      </c>
      <c r="Z13" s="2" t="s">
        <v>18</v>
      </c>
    </row>
    <row r="14" spans="1:22" ht="36.75" customHeight="1">
      <c r="A14" s="116"/>
      <c r="B14" s="131"/>
      <c r="C14" s="132"/>
      <c r="D14" s="116"/>
      <c r="E14" s="116"/>
      <c r="F14" s="12" t="s">
        <v>19</v>
      </c>
      <c r="G14" s="11" t="s">
        <v>21</v>
      </c>
      <c r="H14" s="11" t="s">
        <v>18</v>
      </c>
      <c r="I14" s="53" t="s">
        <v>19</v>
      </c>
      <c r="J14" s="82" t="s">
        <v>21</v>
      </c>
      <c r="K14" s="82" t="s">
        <v>18</v>
      </c>
      <c r="U14" s="41"/>
      <c r="V14" s="70"/>
    </row>
    <row r="15" spans="1:22" ht="12.75" hidden="1">
      <c r="A15" s="11"/>
      <c r="B15" s="125"/>
      <c r="C15" s="126"/>
      <c r="D15" s="13"/>
      <c r="E15" s="13"/>
      <c r="F15" s="14"/>
      <c r="G15" s="78"/>
      <c r="H15" s="13"/>
      <c r="I15" s="54"/>
      <c r="J15" s="55"/>
      <c r="K15" s="55"/>
      <c r="U15" s="41"/>
      <c r="V15" s="70"/>
    </row>
    <row r="16" spans="1:26" ht="15" customHeight="1">
      <c r="A16" s="65">
        <v>1</v>
      </c>
      <c r="B16" s="127" t="s">
        <v>37</v>
      </c>
      <c r="C16" s="128"/>
      <c r="D16" s="66">
        <v>40900</v>
      </c>
      <c r="E16" s="66">
        <v>44851</v>
      </c>
      <c r="F16" s="73">
        <f>S16</f>
        <v>10</v>
      </c>
      <c r="G16" s="48">
        <f>IF(T16=12,0,T16)</f>
        <v>9</v>
      </c>
      <c r="H16" s="48">
        <f>IF(U16+L16=30,0,U16+L16)</f>
        <v>25</v>
      </c>
      <c r="I16" s="43">
        <f>R16-O16</f>
        <v>11</v>
      </c>
      <c r="J16" s="43">
        <f>Q16-N16</f>
        <v>-2</v>
      </c>
      <c r="K16" s="58">
        <f>P16-M16</f>
        <v>-6</v>
      </c>
      <c r="L16" s="41">
        <f>IF(D16="",0,1)</f>
        <v>1</v>
      </c>
      <c r="M16" s="39">
        <f>IF(D16="",0,DAY(D16))</f>
        <v>23</v>
      </c>
      <c r="N16" s="39">
        <f>IF(D16="",0,MONTH(D16))</f>
        <v>12</v>
      </c>
      <c r="O16" s="39">
        <f>IF(D16="",0,YEAR(D16))</f>
        <v>2011</v>
      </c>
      <c r="P16" s="39">
        <f>IF(E16="",0,DAY(E16))</f>
        <v>17</v>
      </c>
      <c r="Q16" s="39">
        <f>IF(E16="",0,MONTH(E16))</f>
        <v>10</v>
      </c>
      <c r="R16" s="39">
        <f>IF(E16="",0,YEAR(E16))</f>
        <v>2022</v>
      </c>
      <c r="S16" s="44">
        <f>IF(T16=12,X16+1,X16)</f>
        <v>10</v>
      </c>
      <c r="T16" s="44">
        <f>IF(OR(Z16=30,U16+L16=30),Y16+1,Y16)</f>
        <v>9</v>
      </c>
      <c r="U16" s="44">
        <f>IF(Z16=30,0,Z16)</f>
        <v>24</v>
      </c>
      <c r="V16" s="70"/>
      <c r="X16" s="45">
        <f>IF(J16&lt;0,I16-1,IF(AND(J16=0,K16&lt;0),I16-1,I16))</f>
        <v>10</v>
      </c>
      <c r="Y16" s="38">
        <f>IF(AND(J16&lt;0,K16&lt;0),12+J16-1,IF(AND(J16=0,K16&lt;0),11,IF(AND(J16&lt;0,K16&gt;=0),J16+12,IF(AND(J16&gt;0,K16&lt;0),J16-1,J16))))</f>
        <v>9</v>
      </c>
      <c r="Z16" s="2">
        <f>IF(K16&lt;0,30+K16,K16)</f>
        <v>24</v>
      </c>
    </row>
    <row r="17" spans="1:26" ht="15" customHeight="1">
      <c r="A17" s="65"/>
      <c r="B17" s="117"/>
      <c r="C17" s="118"/>
      <c r="D17" s="66"/>
      <c r="E17" s="66"/>
      <c r="F17" s="73">
        <f>S17</f>
        <v>0</v>
      </c>
      <c r="G17" s="48">
        <f>IF(T17=12,0,T17)</f>
        <v>0</v>
      </c>
      <c r="H17" s="48">
        <f>IF(U17+L17=30,0,U17+L17)</f>
        <v>0</v>
      </c>
      <c r="I17" s="43">
        <f>R17-O17</f>
        <v>0</v>
      </c>
      <c r="J17" s="43">
        <f>Q17-N17</f>
        <v>0</v>
      </c>
      <c r="K17" s="43">
        <f>P17-M17</f>
        <v>0</v>
      </c>
      <c r="L17" s="41">
        <f>IF(D17="",0,1)</f>
        <v>0</v>
      </c>
      <c r="M17" s="39">
        <f>IF(D17="",0,DAY(D17))</f>
        <v>0</v>
      </c>
      <c r="N17" s="39">
        <f>IF(D17="",0,MONTH(D17))</f>
        <v>0</v>
      </c>
      <c r="O17" s="39">
        <f>IF(D17="",0,YEAR(D17))</f>
        <v>0</v>
      </c>
      <c r="P17" s="39">
        <f>IF(E17="",0,DAY(E17))</f>
        <v>0</v>
      </c>
      <c r="Q17" s="39">
        <f>IF(E17="",0,MONTH(E17))</f>
        <v>0</v>
      </c>
      <c r="R17" s="39">
        <f>IF(E17="",0,YEAR(E17))</f>
        <v>0</v>
      </c>
      <c r="S17" s="44">
        <f>IF(T17=12,X17+1,X17)</f>
        <v>0</v>
      </c>
      <c r="T17" s="44">
        <f>IF(OR(Z17=30,U17+L17=30),Y17+1,Y17)</f>
        <v>0</v>
      </c>
      <c r="U17" s="44">
        <f>IF(Z17=30,0,Z17)</f>
        <v>0</v>
      </c>
      <c r="V17" s="70"/>
      <c r="W17" s="41"/>
      <c r="X17" s="45">
        <f>IF(J17&lt;0,I17-1,IF(AND(J17=0,K17&lt;0),I17-1,I17))</f>
        <v>0</v>
      </c>
      <c r="Y17" s="38">
        <f>IF(AND(J17&lt;0,K17&lt;0),12+J17-1,IF(AND(J17=0,K17&lt;0),11,IF(AND(J17&lt;0,K17&gt;=0),J17+12,IF(AND(J17&gt;0,K17&lt;0),J17-1,J17))))</f>
        <v>0</v>
      </c>
      <c r="Z17" s="2">
        <f>IF(K17&lt;0,30+K17,K17)</f>
        <v>0</v>
      </c>
    </row>
    <row r="18" spans="1:26" ht="15" customHeight="1">
      <c r="A18" s="65"/>
      <c r="B18" s="117"/>
      <c r="C18" s="118"/>
      <c r="D18" s="66"/>
      <c r="E18" s="66"/>
      <c r="F18" s="73">
        <f>S18</f>
        <v>0</v>
      </c>
      <c r="G18" s="48">
        <f>IF(T18=12,0,T18)</f>
        <v>0</v>
      </c>
      <c r="H18" s="48">
        <f>IF(U18+L18=30,0,U18+L18)</f>
        <v>0</v>
      </c>
      <c r="I18" s="43">
        <f>R18-O18</f>
        <v>0</v>
      </c>
      <c r="J18" s="43">
        <f>Q18-N18</f>
        <v>0</v>
      </c>
      <c r="K18" s="43">
        <f>P18-M18</f>
        <v>0</v>
      </c>
      <c r="L18" s="41">
        <f>IF(D18="",0,1)</f>
        <v>0</v>
      </c>
      <c r="M18" s="39">
        <f>IF(D18="",0,DAY(D18))</f>
        <v>0</v>
      </c>
      <c r="N18" s="39">
        <f>IF(D18="",0,MONTH(D18))</f>
        <v>0</v>
      </c>
      <c r="O18" s="39">
        <f>IF(D18="",0,YEAR(D18))</f>
        <v>0</v>
      </c>
      <c r="P18" s="39">
        <f>IF(E18="",0,DAY(E18))</f>
        <v>0</v>
      </c>
      <c r="Q18" s="39">
        <f>IF(E18="",0,MONTH(E18))</f>
        <v>0</v>
      </c>
      <c r="R18" s="39">
        <f>IF(E18="",0,YEAR(E18))</f>
        <v>0</v>
      </c>
      <c r="S18" s="44">
        <f>IF(T18=12,X18+1,X18)</f>
        <v>0</v>
      </c>
      <c r="T18" s="44">
        <f>IF(OR(Z18=30,U18+L18=30),Y18+1,Y18)</f>
        <v>0</v>
      </c>
      <c r="U18" s="44">
        <f>IF(Z18=30,0,Z18)</f>
        <v>0</v>
      </c>
      <c r="V18" s="70"/>
      <c r="W18" s="41"/>
      <c r="X18" s="45">
        <f>IF(J18&lt;0,I18-1,IF(AND(J18=0,K18&lt;0),I18-1,I18))</f>
        <v>0</v>
      </c>
      <c r="Y18" s="38">
        <f>IF(AND(J18&lt;0,K18&lt;0),12+J18-1,IF(AND(J18=0,K18&lt;0),11,IF(AND(J18&lt;0,K18&gt;=0),J18+12,IF(AND(J18&gt;0,K18&lt;0),J18-1,J18))))</f>
        <v>0</v>
      </c>
      <c r="Z18" s="2">
        <f>IF(K18&lt;0,30+K18,K18)</f>
        <v>0</v>
      </c>
    </row>
    <row r="19" spans="1:26" ht="15" customHeight="1">
      <c r="A19" s="65"/>
      <c r="B19" s="117"/>
      <c r="C19" s="118"/>
      <c r="D19" s="67"/>
      <c r="E19" s="66"/>
      <c r="F19" s="73">
        <f>S19</f>
        <v>0</v>
      </c>
      <c r="G19" s="48">
        <f>IF(T19=12,0,T19)</f>
        <v>0</v>
      </c>
      <c r="H19" s="48">
        <f>IF(U19+L19=30,0,U19+L19)</f>
        <v>0</v>
      </c>
      <c r="I19" s="43">
        <f>R19-O19</f>
        <v>0</v>
      </c>
      <c r="J19" s="43">
        <f>Q19-N19</f>
        <v>0</v>
      </c>
      <c r="K19" s="43">
        <f>P19-M19</f>
        <v>0</v>
      </c>
      <c r="L19" s="41">
        <f>IF(D19="",0,1)</f>
        <v>0</v>
      </c>
      <c r="M19" s="39">
        <f>IF(D19="",0,DAY(D19))</f>
        <v>0</v>
      </c>
      <c r="N19" s="39">
        <f>IF(D19="",0,MONTH(D19))</f>
        <v>0</v>
      </c>
      <c r="O19" s="39">
        <f>IF(D19="",0,YEAR(D19))</f>
        <v>0</v>
      </c>
      <c r="P19" s="39">
        <f>IF(E19="",0,DAY(E19))</f>
        <v>0</v>
      </c>
      <c r="Q19" s="39">
        <f>IF(E19="",0,MONTH(E19))</f>
        <v>0</v>
      </c>
      <c r="R19" s="39">
        <f>IF(E19="",0,YEAR(E19))</f>
        <v>0</v>
      </c>
      <c r="S19" s="44">
        <f>IF(T19=12,X19+1,X19)</f>
        <v>0</v>
      </c>
      <c r="T19" s="44">
        <f>IF(OR(Z19=30,U19+L19=30),Y19+1,Y19)</f>
        <v>0</v>
      </c>
      <c r="U19" s="44">
        <f>IF(Z19=30,0,Z19)</f>
        <v>0</v>
      </c>
      <c r="V19" s="70"/>
      <c r="W19" s="41"/>
      <c r="X19" s="45">
        <f>IF(J19&lt;0,I19-1,IF(AND(J19=0,K19&lt;0),I19-1,I19))</f>
        <v>0</v>
      </c>
      <c r="Y19" s="38">
        <f>IF(AND(J19&lt;0,K19&lt;0),12+J19-1,IF(AND(J19=0,K19&lt;0),11,IF(AND(J19&lt;0,K19&gt;=0),J19+12,IF(AND(J19&gt;0,K19&lt;0),J19-1,J19))))</f>
        <v>0</v>
      </c>
      <c r="Z19" s="2">
        <f>IF(K19&lt;0,30+K19,K19)</f>
        <v>0</v>
      </c>
    </row>
    <row r="20" spans="1:26" ht="15" customHeight="1">
      <c r="A20" s="65"/>
      <c r="B20" s="117"/>
      <c r="C20" s="118"/>
      <c r="D20" s="67"/>
      <c r="E20" s="67"/>
      <c r="F20" s="73">
        <f>S20</f>
        <v>0</v>
      </c>
      <c r="G20" s="48">
        <f>IF(T20=12,0,T20)</f>
        <v>0</v>
      </c>
      <c r="H20" s="48">
        <f>IF(U20+L20=30,0,U20+L20)</f>
        <v>0</v>
      </c>
      <c r="I20" s="43">
        <f>R20-O20</f>
        <v>0</v>
      </c>
      <c r="J20" s="43">
        <f>Q20-N20</f>
        <v>0</v>
      </c>
      <c r="K20" s="43">
        <f>P20-M20</f>
        <v>0</v>
      </c>
      <c r="L20" s="41">
        <f>IF(D20="",0,1)</f>
        <v>0</v>
      </c>
      <c r="M20" s="39">
        <f>IF(D20="",0,DAY(D20))</f>
        <v>0</v>
      </c>
      <c r="N20" s="39">
        <f>IF(D20="",0,MONTH(D20))</f>
        <v>0</v>
      </c>
      <c r="O20" s="39">
        <f>IF(D20="",0,YEAR(D20))</f>
        <v>0</v>
      </c>
      <c r="P20" s="39">
        <f>IF(E20="",0,DAY(E20))</f>
        <v>0</v>
      </c>
      <c r="Q20" s="39">
        <f>IF(E20="",0,MONTH(E20))</f>
        <v>0</v>
      </c>
      <c r="R20" s="39">
        <f>IF(E20="",0,YEAR(E20))</f>
        <v>0</v>
      </c>
      <c r="S20" s="44">
        <f>IF(T20=12,X20+1,X20)</f>
        <v>0</v>
      </c>
      <c r="T20" s="44">
        <f>IF(OR(Z20=30,U20+L20=30),Y20+1,Y20)</f>
        <v>0</v>
      </c>
      <c r="U20" s="44">
        <f>IF(Z20=30,0,Z20)</f>
        <v>0</v>
      </c>
      <c r="V20" s="70"/>
      <c r="W20" s="41"/>
      <c r="X20" s="45">
        <f>IF(J20&lt;0,I20-1,IF(AND(J20=0,K20&lt;0),I20-1,I20))</f>
        <v>0</v>
      </c>
      <c r="Y20" s="38">
        <f>IF(AND(J20&lt;0,K20&lt;0),12+J20-1,IF(AND(J20=0,K20&lt;0),11,IF(AND(J20&lt;0,K20&gt;=0),J20+12,IF(AND(J20&gt;0,K20&lt;0),J20-1,J20))))</f>
        <v>0</v>
      </c>
      <c r="Z20" s="2">
        <f>IF(K20&lt;0,30+K20,K20)</f>
        <v>0</v>
      </c>
    </row>
    <row r="21" spans="1:24" ht="15" customHeight="1">
      <c r="A21" s="26"/>
      <c r="B21" s="26"/>
      <c r="C21" s="26"/>
      <c r="D21" s="27"/>
      <c r="E21" s="27"/>
      <c r="F21" s="49"/>
      <c r="G21" s="79"/>
      <c r="H21" s="79"/>
      <c r="I21" s="43"/>
      <c r="J21" s="43"/>
      <c r="K21" s="43"/>
      <c r="M21" s="39"/>
      <c r="N21" s="39"/>
      <c r="O21" s="39"/>
      <c r="P21" s="39"/>
      <c r="Q21" s="39"/>
      <c r="R21" s="39"/>
      <c r="S21" s="39"/>
      <c r="U21" s="41"/>
      <c r="V21" s="70"/>
      <c r="W21" s="41"/>
      <c r="X21" s="41"/>
    </row>
    <row r="22" spans="1:24" ht="15" customHeight="1">
      <c r="A22" s="26"/>
      <c r="B22" s="15"/>
      <c r="C22" s="15"/>
      <c r="D22" s="16"/>
      <c r="E22" s="26"/>
      <c r="F22" s="40">
        <f>IF(G24+L25&gt;=12,F24+M25,F24)</f>
        <v>10</v>
      </c>
      <c r="G22" s="50">
        <f>IF(G24+L25&lt;12,G24+L25,M24)</f>
        <v>9</v>
      </c>
      <c r="H22" s="50">
        <f>IF(H24&gt;=30,L24,H24)</f>
        <v>25</v>
      </c>
      <c r="I22" s="43"/>
      <c r="J22" s="43"/>
      <c r="K22" s="43"/>
      <c r="L22" s="41">
        <f aca="true" t="shared" si="0" ref="L22:R22">SUM(L16:L20)</f>
        <v>1</v>
      </c>
      <c r="M22" s="39">
        <f t="shared" si="0"/>
        <v>23</v>
      </c>
      <c r="N22" s="39">
        <f t="shared" si="0"/>
        <v>12</v>
      </c>
      <c r="O22" s="39">
        <f t="shared" si="0"/>
        <v>2011</v>
      </c>
      <c r="P22" s="39">
        <f t="shared" si="0"/>
        <v>17</v>
      </c>
      <c r="Q22" s="39">
        <f t="shared" si="0"/>
        <v>10</v>
      </c>
      <c r="R22" s="39">
        <f t="shared" si="0"/>
        <v>2022</v>
      </c>
      <c r="S22" s="39"/>
      <c r="T22" s="39"/>
      <c r="U22" s="39"/>
      <c r="V22" s="70"/>
      <c r="W22" s="41"/>
      <c r="X22" s="41"/>
    </row>
    <row r="23" spans="1:25" s="1" customFormat="1" ht="15" customHeight="1">
      <c r="A23" s="22" t="s">
        <v>22</v>
      </c>
      <c r="B23" s="46"/>
      <c r="C23" s="17"/>
      <c r="D23" s="123" t="str">
        <f>CONCATENATE(F22," ",B24,", ",G22," ",C24,", ",H22," ",D24)</f>
        <v>10 лет, 9 месяцев, 25 дней</v>
      </c>
      <c r="E23" s="123"/>
      <c r="F23" s="123"/>
      <c r="G23" s="49"/>
      <c r="H23" s="79"/>
      <c r="I23" s="57"/>
      <c r="J23" s="57"/>
      <c r="K23" s="57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70"/>
      <c r="W23" s="41"/>
      <c r="X23" s="41"/>
      <c r="Y23" s="38"/>
    </row>
    <row r="24" spans="2:25" s="84" customFormat="1" ht="15" customHeight="1" hidden="1">
      <c r="B24" s="84" t="str">
        <f>IF(AND(F22&gt;11,RIGHT($F22,1)="1"),"год",IF(OR($F22=2,$F22=3,$F22=4),"года","лет"))</f>
        <v>лет</v>
      </c>
      <c r="C24" s="84" t="str">
        <f>IF($G22=1,"месяц",IF(OR($G22=2,$G22=3,$G22=4),"месяца","месяцев"))</f>
        <v>месяцев</v>
      </c>
      <c r="D24" s="84" t="str">
        <f>IF(OR($H22=11,$H22=12,$H22=13,$H22=14),"дней",IF($H22=1,"день",IF(OR($H22=2,$H22=3,$H22=4),"дня","дней")))</f>
        <v>дней</v>
      </c>
      <c r="F24" s="85">
        <f>SUM(F16:F20)</f>
        <v>10</v>
      </c>
      <c r="G24" s="86">
        <f>SUM(G16:G20)</f>
        <v>9</v>
      </c>
      <c r="H24" s="39">
        <f>SUM(H16:H20)</f>
        <v>25</v>
      </c>
      <c r="I24" s="38"/>
      <c r="J24" s="38"/>
      <c r="K24" s="38"/>
      <c r="L24" s="59">
        <f>IF(H24&gt;30,MOD(H24,30),0)</f>
        <v>0</v>
      </c>
      <c r="M24" s="44">
        <f>IF(OR((G24+L25)&gt;12,(G24+L25)=12),MOD(G24+L25,12),0)</f>
        <v>0</v>
      </c>
      <c r="N24" s="41"/>
      <c r="O24" s="41"/>
      <c r="P24" s="41"/>
      <c r="Q24" s="41"/>
      <c r="R24" s="41"/>
      <c r="S24" s="41"/>
      <c r="T24" s="41"/>
      <c r="U24" s="41"/>
      <c r="V24" s="70"/>
      <c r="W24" s="41"/>
      <c r="X24" s="41"/>
      <c r="Y24" s="38"/>
    </row>
    <row r="25" spans="6:25" s="84" customFormat="1" ht="15" customHeight="1">
      <c r="F25" s="96">
        <v>39814</v>
      </c>
      <c r="G25" s="97">
        <f>MAX(E16:E20)</f>
        <v>44851</v>
      </c>
      <c r="H25" s="39"/>
      <c r="I25" s="60"/>
      <c r="J25" s="38"/>
      <c r="K25" s="61">
        <v>39814</v>
      </c>
      <c r="L25" s="41">
        <f>IF((H24-L24)/30&lt;1,0,(H24-L24)/30)</f>
        <v>0</v>
      </c>
      <c r="M25" s="41">
        <f>IF(((G24+L25-M24)/12)&lt;1,0,(G24+L25-M24)/12)</f>
        <v>0</v>
      </c>
      <c r="N25" s="41"/>
      <c r="O25" s="41"/>
      <c r="P25" s="41"/>
      <c r="Q25" s="41"/>
      <c r="R25" s="41"/>
      <c r="S25" s="41"/>
      <c r="T25" s="41"/>
      <c r="U25" s="41"/>
      <c r="V25" s="70"/>
      <c r="W25" s="41"/>
      <c r="X25" s="41"/>
      <c r="Y25" s="38"/>
    </row>
    <row r="26" spans="1:32" s="28" customFormat="1" ht="56.25" customHeight="1">
      <c r="A26" s="124" t="s">
        <v>33</v>
      </c>
      <c r="B26" s="124"/>
      <c r="C26" s="124"/>
      <c r="D26" s="124"/>
      <c r="E26" s="124"/>
      <c r="F26" s="124"/>
      <c r="G26" s="87"/>
      <c r="H26" s="51"/>
      <c r="I26" s="51"/>
      <c r="J26" s="38"/>
      <c r="K26" s="52"/>
      <c r="L26" s="45"/>
      <c r="M26" s="39"/>
      <c r="N26" s="41"/>
      <c r="O26" s="41"/>
      <c r="P26" s="41"/>
      <c r="Q26" s="41"/>
      <c r="R26" s="41"/>
      <c r="S26" s="41"/>
      <c r="T26" s="41"/>
      <c r="U26" s="41"/>
      <c r="V26" s="70"/>
      <c r="W26" s="41"/>
      <c r="X26" s="41"/>
      <c r="Y26" s="38"/>
      <c r="Z26" s="2"/>
      <c r="AA26" s="36"/>
      <c r="AB26" s="36"/>
      <c r="AC26" s="36"/>
      <c r="AD26" s="36"/>
      <c r="AE26" s="36"/>
      <c r="AF26" s="36"/>
    </row>
    <row r="27" spans="1:26" s="23" customFormat="1" ht="12.75">
      <c r="A27" s="29"/>
      <c r="B27" s="30"/>
      <c r="C27" s="30"/>
      <c r="D27" s="30"/>
      <c r="E27" s="30"/>
      <c r="F27" s="18" t="s">
        <v>23</v>
      </c>
      <c r="G27" s="88"/>
      <c r="H27" s="94"/>
      <c r="I27" s="94"/>
      <c r="J27" s="94"/>
      <c r="K27" s="94"/>
      <c r="L27" s="45"/>
      <c r="M27" s="39"/>
      <c r="N27" s="41"/>
      <c r="O27" s="41"/>
      <c r="P27" s="41"/>
      <c r="Q27" s="41"/>
      <c r="R27" s="41"/>
      <c r="S27" s="41"/>
      <c r="T27" s="41"/>
      <c r="U27" s="41"/>
      <c r="V27" s="70"/>
      <c r="W27" s="41"/>
      <c r="X27" s="41"/>
      <c r="Y27" s="38"/>
      <c r="Z27" s="2"/>
    </row>
    <row r="28" spans="1:26" s="23" customFormat="1" ht="30" customHeight="1">
      <c r="A28" s="114" t="s">
        <v>8</v>
      </c>
      <c r="B28" s="115" t="s">
        <v>24</v>
      </c>
      <c r="C28" s="115" t="s">
        <v>25</v>
      </c>
      <c r="D28" s="119" t="s">
        <v>26</v>
      </c>
      <c r="E28" s="120"/>
      <c r="F28" s="121"/>
      <c r="G28" s="122"/>
      <c r="H28" s="122"/>
      <c r="I28" s="122"/>
      <c r="J28" s="38"/>
      <c r="K28" s="38"/>
      <c r="L28" s="41"/>
      <c r="M28" s="42" t="s">
        <v>13</v>
      </c>
      <c r="N28" s="42" t="s">
        <v>14</v>
      </c>
      <c r="O28" s="42" t="s">
        <v>15</v>
      </c>
      <c r="P28" s="42" t="s">
        <v>13</v>
      </c>
      <c r="Q28" s="42" t="s">
        <v>14</v>
      </c>
      <c r="R28" s="42" t="s">
        <v>15</v>
      </c>
      <c r="S28" s="42" t="s">
        <v>16</v>
      </c>
      <c r="T28" s="42" t="s">
        <v>17</v>
      </c>
      <c r="U28" s="42" t="s">
        <v>18</v>
      </c>
      <c r="V28" s="72"/>
      <c r="W28" s="38"/>
      <c r="X28" s="38" t="s">
        <v>19</v>
      </c>
      <c r="Y28" s="38" t="s">
        <v>20</v>
      </c>
      <c r="Z28" s="2" t="s">
        <v>18</v>
      </c>
    </row>
    <row r="29" spans="1:26" s="23" customFormat="1" ht="18.75" customHeight="1">
      <c r="A29" s="115"/>
      <c r="B29" s="116"/>
      <c r="C29" s="116"/>
      <c r="D29" s="12" t="s">
        <v>19</v>
      </c>
      <c r="E29" s="11" t="s">
        <v>21</v>
      </c>
      <c r="F29" s="11" t="s">
        <v>18</v>
      </c>
      <c r="G29" s="53" t="s">
        <v>19</v>
      </c>
      <c r="H29" s="82" t="s">
        <v>27</v>
      </c>
      <c r="I29" s="82" t="s">
        <v>18</v>
      </c>
      <c r="J29" s="38"/>
      <c r="K29" s="38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70"/>
      <c r="W29" s="38"/>
      <c r="X29" s="38"/>
      <c r="Y29" s="38"/>
      <c r="Z29" s="2"/>
    </row>
    <row r="30" spans="1:26" s="23" customFormat="1" ht="12.75" hidden="1">
      <c r="A30" s="19"/>
      <c r="B30" s="13"/>
      <c r="C30" s="13"/>
      <c r="D30" s="14"/>
      <c r="E30" s="13"/>
      <c r="F30" s="13"/>
      <c r="G30" s="54"/>
      <c r="H30" s="55"/>
      <c r="I30" s="55"/>
      <c r="J30" s="38"/>
      <c r="K30" s="38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70"/>
      <c r="W30" s="38"/>
      <c r="X30" s="38"/>
      <c r="Y30" s="38"/>
      <c r="Z30" s="2"/>
    </row>
    <row r="31" spans="1:26" s="23" customFormat="1" ht="15" customHeight="1">
      <c r="A31" s="74">
        <v>1</v>
      </c>
      <c r="B31" s="66">
        <v>40697</v>
      </c>
      <c r="C31" s="66">
        <v>41597</v>
      </c>
      <c r="D31" s="31">
        <f>S31</f>
        <v>2</v>
      </c>
      <c r="E31" s="24">
        <f>IF(T31=12,0,T31)</f>
        <v>5</v>
      </c>
      <c r="F31" s="48">
        <f>IF($B31&gt;=$F$24,IF(U31+L31=30,0,U31+L31),0)</f>
        <v>17</v>
      </c>
      <c r="G31" s="43">
        <f>R31-O31</f>
        <v>2</v>
      </c>
      <c r="H31" s="43">
        <f>Q31-N31</f>
        <v>5</v>
      </c>
      <c r="I31" s="43">
        <f>P31-M31</f>
        <v>16</v>
      </c>
      <c r="J31" s="41"/>
      <c r="K31" s="38"/>
      <c r="L31" s="41">
        <f>IF(B31="",0,1)</f>
        <v>1</v>
      </c>
      <c r="M31" s="39">
        <f>IF(B31="",0,DAY(B31))</f>
        <v>3</v>
      </c>
      <c r="N31" s="39">
        <f>IF(B31="",0,MONTH(B31))</f>
        <v>6</v>
      </c>
      <c r="O31" s="39">
        <f>IF(B31="",0,YEAR(B31))</f>
        <v>2011</v>
      </c>
      <c r="P31" s="39">
        <f>IF(C31="",0,DAY(C31))</f>
        <v>19</v>
      </c>
      <c r="Q31" s="39">
        <f>IF(C31="",0,MONTH(C31))</f>
        <v>11</v>
      </c>
      <c r="R31" s="39">
        <f>IF(C31="",0,YEAR(C31))</f>
        <v>2013</v>
      </c>
      <c r="S31" s="44">
        <f>IF(T31=12,X31+1,X31)</f>
        <v>2</v>
      </c>
      <c r="T31" s="44">
        <f>IF(OR(Z31=30,U31+L31=30),Y31+1,Y31)</f>
        <v>5</v>
      </c>
      <c r="U31" s="44">
        <f>IF(Z31=30,0,Z31)</f>
        <v>16</v>
      </c>
      <c r="V31" s="70"/>
      <c r="W31" s="41"/>
      <c r="X31" s="45">
        <f>IF(H31&lt;0,G31-1,IF(AND(H31=0,I31&lt;0),G31-1,G31))</f>
        <v>2</v>
      </c>
      <c r="Y31" s="38">
        <f>IF(AND(H31&lt;0,I31&lt;0),12+H31-1,IF(AND(H31=0,I31&lt;0),11,IF(AND(H31&lt;0,I31&gt;=0),H31+12,IF(AND(H31&gt;0,I31&lt;0),H31-1,H31))))</f>
        <v>5</v>
      </c>
      <c r="Z31" s="2">
        <f>IF(I31&lt;0,30+I31,I31)</f>
        <v>16</v>
      </c>
    </row>
    <row r="32" spans="1:26" s="23" customFormat="1" ht="15" customHeight="1">
      <c r="A32" s="74">
        <v>2</v>
      </c>
      <c r="B32" s="66">
        <v>42735</v>
      </c>
      <c r="C32" s="66">
        <v>43177</v>
      </c>
      <c r="D32" s="31">
        <f>S32</f>
        <v>1</v>
      </c>
      <c r="E32" s="24">
        <f>IF(T32=12,0,T32)</f>
        <v>2</v>
      </c>
      <c r="F32" s="48">
        <f>IF($B32&gt;=$F$24,IF(U32+L32=30,0,U32+L32),0)</f>
        <v>18</v>
      </c>
      <c r="G32" s="43">
        <f>R32-O32</f>
        <v>2</v>
      </c>
      <c r="H32" s="43">
        <f>Q32-N32</f>
        <v>-9</v>
      </c>
      <c r="I32" s="43">
        <f>P32-M32</f>
        <v>-13</v>
      </c>
      <c r="J32" s="38"/>
      <c r="K32" s="38"/>
      <c r="L32" s="41">
        <f>IF(B32="",0,1)</f>
        <v>1</v>
      </c>
      <c r="M32" s="39">
        <f>IF(B32="",0,DAY(B32))</f>
        <v>31</v>
      </c>
      <c r="N32" s="39">
        <f>IF(B32="",0,MONTH(B32))</f>
        <v>12</v>
      </c>
      <c r="O32" s="39">
        <f>IF(B32="",0,YEAR(B32))</f>
        <v>2016</v>
      </c>
      <c r="P32" s="39">
        <f>IF(C32="",0,DAY(C32))</f>
        <v>18</v>
      </c>
      <c r="Q32" s="39">
        <f>IF(C32="",0,MONTH(C32))</f>
        <v>3</v>
      </c>
      <c r="R32" s="39">
        <f>IF(C32="",0,YEAR(C32))</f>
        <v>2018</v>
      </c>
      <c r="S32" s="44">
        <f>IF(T32=12,X32+1,X32)</f>
        <v>1</v>
      </c>
      <c r="T32" s="44">
        <f>IF(OR(Z32=30,U32+L32=30),Y32+1,Y32)</f>
        <v>2</v>
      </c>
      <c r="U32" s="44">
        <f>IF(Z32=30,0,Z32)</f>
        <v>17</v>
      </c>
      <c r="V32" s="70"/>
      <c r="W32" s="41"/>
      <c r="X32" s="45">
        <f>IF(H32&lt;0,G32-1,IF(AND(H32=0,I32&lt;0),G32-1,G32))</f>
        <v>1</v>
      </c>
      <c r="Y32" s="38">
        <f>IF(AND(H32&lt;0,I32&lt;0),12+H32-1,IF(AND(H32=0,I32&lt;0),11,IF(AND(H32&lt;0,I32&gt;=0),H32+12,IF(AND(H32&gt;0,I32&lt;0),H32-1,H32))))</f>
        <v>2</v>
      </c>
      <c r="Z32" s="2">
        <f>IF(I32&lt;0,30+I32,I32)</f>
        <v>17</v>
      </c>
    </row>
    <row r="33" spans="1:26" s="23" customFormat="1" ht="15" customHeight="1">
      <c r="A33" s="68"/>
      <c r="B33" s="69"/>
      <c r="C33" s="69"/>
      <c r="D33" s="31">
        <f>S33</f>
        <v>0</v>
      </c>
      <c r="E33" s="24">
        <f>IF(T33=12,0,T33)</f>
        <v>0</v>
      </c>
      <c r="F33" s="48">
        <f>IF($B33&gt;=$F$24,IF(U33+L33=30,0,U33+L33),0)</f>
        <v>0</v>
      </c>
      <c r="G33" s="43">
        <f>R33-O33</f>
        <v>0</v>
      </c>
      <c r="H33" s="43">
        <f>Q33-N33</f>
        <v>0</v>
      </c>
      <c r="I33" s="43">
        <f>P33-M33</f>
        <v>0</v>
      </c>
      <c r="J33" s="38"/>
      <c r="K33" s="38"/>
      <c r="L33" s="41">
        <f>IF(B33="",0,1)</f>
        <v>0</v>
      </c>
      <c r="M33" s="39">
        <f>IF(B33="",0,DAY(B33))</f>
        <v>0</v>
      </c>
      <c r="N33" s="39">
        <f>IF(B33="",0,MONTH(B33))</f>
        <v>0</v>
      </c>
      <c r="O33" s="39">
        <f>IF(B33="",0,YEAR(B33))</f>
        <v>0</v>
      </c>
      <c r="P33" s="39">
        <f>IF(C33="",0,DAY(C33))</f>
        <v>0</v>
      </c>
      <c r="Q33" s="39">
        <f>IF(C33="",0,MONTH(C33))</f>
        <v>0</v>
      </c>
      <c r="R33" s="39">
        <f>IF(C33="",0,YEAR(C33))</f>
        <v>0</v>
      </c>
      <c r="S33" s="44">
        <f>IF(T33=12,X33+1,X33)</f>
        <v>0</v>
      </c>
      <c r="T33" s="44">
        <f>IF(OR(Z33=30,U33+L33=30),Y33+1,Y33)</f>
        <v>0</v>
      </c>
      <c r="U33" s="44">
        <f>IF(Z33=30,0,Z33)</f>
        <v>0</v>
      </c>
      <c r="V33" s="70"/>
      <c r="W33" s="41"/>
      <c r="X33" s="45">
        <f>IF(H33&lt;0,G33-1,IF(AND(H33=0,I33&lt;0),G33-1,G33))</f>
        <v>0</v>
      </c>
      <c r="Y33" s="38">
        <f>IF(AND(H33&lt;0,I33&lt;0),12+H33-1,IF(AND(H33=0,I33&lt;0),11,IF(AND(H33&lt;0,I33&gt;=0),H33+12,IF(AND(H33&gt;0,I33&lt;0),H33-1,H33))))</f>
        <v>0</v>
      </c>
      <c r="Z33" s="2">
        <f>IF(I33&lt;0,30+I33,I33)</f>
        <v>0</v>
      </c>
    </row>
    <row r="34" spans="1:26" s="23" customFormat="1" ht="15" customHeight="1" hidden="1">
      <c r="A34" s="68"/>
      <c r="B34" s="69"/>
      <c r="C34" s="69"/>
      <c r="D34" s="31">
        <f>S34</f>
        <v>0</v>
      </c>
      <c r="E34" s="24">
        <f>IF(T34=12,0,T34)</f>
        <v>0</v>
      </c>
      <c r="F34" s="48">
        <f>IF($B34&gt;=$F$24,IF(U34+L34=30,0,U34+L34),0)</f>
        <v>0</v>
      </c>
      <c r="G34" s="43">
        <f>R34-O34</f>
        <v>0</v>
      </c>
      <c r="H34" s="43">
        <f>Q34-N34</f>
        <v>0</v>
      </c>
      <c r="I34" s="43">
        <f>P34-M34</f>
        <v>0</v>
      </c>
      <c r="J34" s="38"/>
      <c r="K34" s="38"/>
      <c r="L34" s="41">
        <f>IF(B34="",0,1)</f>
        <v>0</v>
      </c>
      <c r="M34" s="39">
        <f>IF(B34="",0,DAY(B34))</f>
        <v>0</v>
      </c>
      <c r="N34" s="39">
        <f>IF(B34="",0,MONTH(B34))</f>
        <v>0</v>
      </c>
      <c r="O34" s="39">
        <f>IF(B34="",0,YEAR(B34))</f>
        <v>0</v>
      </c>
      <c r="P34" s="39">
        <f>IF(C34="",0,DAY(C34))</f>
        <v>0</v>
      </c>
      <c r="Q34" s="39">
        <f>IF(C34="",0,MONTH(C34))</f>
        <v>0</v>
      </c>
      <c r="R34" s="39">
        <f>IF(C34="",0,YEAR(C34))</f>
        <v>0</v>
      </c>
      <c r="S34" s="44">
        <f>IF(T34=12,X34+1,X34)</f>
        <v>0</v>
      </c>
      <c r="T34" s="44">
        <f>IF(OR(Z34=30,U34+L34=30),Y34+1,Y34)</f>
        <v>0</v>
      </c>
      <c r="U34" s="44">
        <f>IF(Z34=30,0,Z34)</f>
        <v>0</v>
      </c>
      <c r="V34" s="70"/>
      <c r="W34" s="41"/>
      <c r="X34" s="45">
        <f>IF(H34&lt;0,G34-1,IF(AND(H34=0,I34&lt;0),G34-1,G34))</f>
        <v>0</v>
      </c>
      <c r="Y34" s="38">
        <f>IF(AND(H34&lt;0,I34&lt;0),12+H34-1,IF(AND(H34=0,I34&lt;0),11,IF(AND(H34&lt;0,I34&gt;=0),H34+12,IF(AND(H34&gt;0,I34&lt;0),H34-1,H34))))</f>
        <v>0</v>
      </c>
      <c r="Z34" s="2">
        <f>IF(I34&lt;0,30+I34,I34)</f>
        <v>0</v>
      </c>
    </row>
    <row r="35" spans="1:26" s="23" customFormat="1" ht="15" customHeight="1">
      <c r="A35" s="32"/>
      <c r="B35" s="32"/>
      <c r="C35" s="32"/>
      <c r="D35" s="33"/>
      <c r="E35" s="33"/>
      <c r="F35" s="49"/>
      <c r="G35" s="56"/>
      <c r="H35" s="56"/>
      <c r="I35" s="43"/>
      <c r="J35" s="43"/>
      <c r="K35" s="43"/>
      <c r="L35" s="41"/>
      <c r="M35" s="39"/>
      <c r="N35" s="39"/>
      <c r="O35" s="39"/>
      <c r="P35" s="39"/>
      <c r="Q35" s="39"/>
      <c r="R35" s="39"/>
      <c r="S35" s="39"/>
      <c r="T35" s="41"/>
      <c r="U35" s="41"/>
      <c r="V35" s="70"/>
      <c r="W35" s="41"/>
      <c r="X35" s="41"/>
      <c r="Y35" s="38"/>
      <c r="Z35" s="2"/>
    </row>
    <row r="36" spans="1:26" s="23" customFormat="1" ht="15" customHeight="1">
      <c r="A36" s="32"/>
      <c r="B36" s="25"/>
      <c r="C36" s="25"/>
      <c r="D36" s="34"/>
      <c r="E36" s="32"/>
      <c r="F36" s="40">
        <f>IF(G38+L39&gt;=12,F38+M39,F38)</f>
        <v>3</v>
      </c>
      <c r="G36" s="43">
        <f>IF(G38+L39&lt;12,G38+L39,M38)</f>
        <v>8</v>
      </c>
      <c r="H36" s="43">
        <f>IF(H38&gt;=30,L38,H38)</f>
        <v>5</v>
      </c>
      <c r="I36" s="43"/>
      <c r="J36" s="43"/>
      <c r="K36" s="43"/>
      <c r="L36" s="41">
        <f aca="true" t="shared" si="1" ref="L36:R36">SUM(L31:L34)</f>
        <v>2</v>
      </c>
      <c r="M36" s="39">
        <f t="shared" si="1"/>
        <v>34</v>
      </c>
      <c r="N36" s="39">
        <f t="shared" si="1"/>
        <v>18</v>
      </c>
      <c r="O36" s="39">
        <f t="shared" si="1"/>
        <v>4027</v>
      </c>
      <c r="P36" s="39">
        <f t="shared" si="1"/>
        <v>37</v>
      </c>
      <c r="Q36" s="39">
        <f t="shared" si="1"/>
        <v>14</v>
      </c>
      <c r="R36" s="39">
        <f t="shared" si="1"/>
        <v>4031</v>
      </c>
      <c r="S36" s="39"/>
      <c r="T36" s="39"/>
      <c r="U36" s="39"/>
      <c r="V36" s="70"/>
      <c r="W36" s="41"/>
      <c r="X36" s="41"/>
      <c r="Y36" s="38"/>
      <c r="Z36" s="2"/>
    </row>
    <row r="37" spans="1:25" s="1" customFormat="1" ht="15" customHeight="1">
      <c r="A37" s="49"/>
      <c r="B37" s="20" t="s">
        <v>28</v>
      </c>
      <c r="C37" s="17"/>
      <c r="D37" s="123" t="str">
        <f>CONCATENATE(F36," ",B38,", ",G36," ",C38,", ",H36," ",D38)</f>
        <v>3 года, 8 месяцев, 5 дней</v>
      </c>
      <c r="E37" s="123"/>
      <c r="F37" s="123"/>
      <c r="G37" s="57"/>
      <c r="H37" s="57"/>
      <c r="I37" s="57"/>
      <c r="J37" s="57"/>
      <c r="K37" s="57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70"/>
      <c r="W37" s="41"/>
      <c r="X37" s="41"/>
      <c r="Y37" s="38"/>
    </row>
    <row r="38" spans="2:24" s="38" customFormat="1" ht="14.25" customHeight="1" hidden="1">
      <c r="B38" s="38" t="str">
        <f>IF(AND(F36&gt;11,RIGHT($F36,1)="1"),"год",IF(OR($F36=2,$F36=3,$F36=4),"года","лет"))</f>
        <v>года</v>
      </c>
      <c r="C38" s="38" t="str">
        <f>IF($G36=1,"месяц",IF(OR($G36=2,$G36=3,$G36=4),"месяца","месяцев"))</f>
        <v>месяцев</v>
      </c>
      <c r="D38" s="38" t="str">
        <f>IF(OR($H36=11,$H36=12,$H36=13,$H36=14),"дней",IF($H36=1,"день",IF(OR($H36=2,$H36=3,$H36=4),"дня","дней")))</f>
        <v>дней</v>
      </c>
      <c r="F38" s="64">
        <f>SUM(D31:D34)</f>
        <v>3</v>
      </c>
      <c r="G38" s="39">
        <f>SUM(E31:E34)</f>
        <v>7</v>
      </c>
      <c r="H38" s="39">
        <f>SUM(F31:F34)</f>
        <v>35</v>
      </c>
      <c r="L38" s="59">
        <f>IF(H38&gt;30,MOD(H38,30),0)</f>
        <v>5</v>
      </c>
      <c r="M38" s="44">
        <f>IF(OR((G38+L39)&gt;12,(G38+L39)=12),MOD(G38+L39,12),0)</f>
        <v>0</v>
      </c>
      <c r="N38" s="41"/>
      <c r="O38" s="41"/>
      <c r="P38" s="41"/>
      <c r="Q38" s="41"/>
      <c r="R38" s="41"/>
      <c r="S38" s="41"/>
      <c r="T38" s="41"/>
      <c r="U38" s="41"/>
      <c r="V38" s="70"/>
      <c r="W38" s="41"/>
      <c r="X38" s="41"/>
    </row>
    <row r="39" spans="6:25" s="1" customFormat="1" ht="15" customHeight="1">
      <c r="F39" s="37"/>
      <c r="G39" s="83"/>
      <c r="H39" s="39"/>
      <c r="I39" s="38"/>
      <c r="J39" s="38"/>
      <c r="K39" s="38"/>
      <c r="L39" s="41">
        <f>IF((H38-L38)/30&lt;1,0,(H38-L38)/30)</f>
        <v>1</v>
      </c>
      <c r="M39" s="41">
        <f>IF(((G38+L39-M38)/12)&lt;1,0,(G38+L39-M38)/12)</f>
        <v>0</v>
      </c>
      <c r="N39" s="41"/>
      <c r="O39" s="41"/>
      <c r="P39" s="41"/>
      <c r="Q39" s="41"/>
      <c r="R39" s="41"/>
      <c r="S39" s="41"/>
      <c r="T39" s="41"/>
      <c r="U39" s="41"/>
      <c r="V39" s="70"/>
      <c r="W39" s="41"/>
      <c r="X39" s="41"/>
      <c r="Y39" s="38"/>
    </row>
    <row r="40" spans="7:25" s="1" customFormat="1" ht="12.75">
      <c r="G40" s="38"/>
      <c r="H40" s="38"/>
      <c r="I40" s="38"/>
      <c r="J40" s="38"/>
      <c r="K40" s="38"/>
      <c r="L40" s="62" t="s">
        <v>31</v>
      </c>
      <c r="M40" s="62" t="s">
        <v>20</v>
      </c>
      <c r="N40" s="41"/>
      <c r="O40" s="41"/>
      <c r="P40" s="41"/>
      <c r="Q40" s="41"/>
      <c r="R40" s="41"/>
      <c r="S40" s="41"/>
      <c r="T40" s="41"/>
      <c r="U40" s="38"/>
      <c r="W40" s="38"/>
      <c r="X40" s="38"/>
      <c r="Y40" s="38"/>
    </row>
    <row r="41" spans="1:25" s="1" customFormat="1" ht="12.75">
      <c r="A41" s="46"/>
      <c r="B41" s="46"/>
      <c r="C41" s="46"/>
      <c r="D41" s="46"/>
      <c r="E41" s="46"/>
      <c r="F41" s="18" t="s">
        <v>30</v>
      </c>
      <c r="G41" s="38"/>
      <c r="H41" s="38"/>
      <c r="I41" s="38"/>
      <c r="J41" s="38"/>
      <c r="K41" s="38"/>
      <c r="L41" s="41"/>
      <c r="M41" s="41"/>
      <c r="N41" s="41"/>
      <c r="O41" s="41"/>
      <c r="P41" s="41"/>
      <c r="Q41" s="41"/>
      <c r="R41" s="41"/>
      <c r="S41" s="41"/>
      <c r="T41" s="41"/>
      <c r="U41" s="38"/>
      <c r="W41" s="38"/>
      <c r="X41" s="38"/>
      <c r="Y41" s="38"/>
    </row>
    <row r="42" spans="1:25" s="1" customFormat="1" ht="15.75" customHeight="1">
      <c r="A42" s="113" t="s">
        <v>29</v>
      </c>
      <c r="B42" s="113"/>
      <c r="C42" s="113"/>
      <c r="D42" s="113"/>
      <c r="E42" s="113"/>
      <c r="F42" s="113"/>
      <c r="G42" s="38"/>
      <c r="H42" s="38"/>
      <c r="I42" s="38"/>
      <c r="J42" s="38"/>
      <c r="K42" s="38"/>
      <c r="L42" s="41"/>
      <c r="M42" s="41"/>
      <c r="N42" s="41"/>
      <c r="O42" s="41"/>
      <c r="P42" s="41"/>
      <c r="Q42" s="41"/>
      <c r="R42" s="41"/>
      <c r="S42" s="41"/>
      <c r="T42" s="41"/>
      <c r="U42" s="38"/>
      <c r="W42" s="38"/>
      <c r="X42" s="38"/>
      <c r="Y42" s="38"/>
    </row>
    <row r="43" spans="1:25" s="1" customFormat="1" ht="12" customHeight="1">
      <c r="A43" s="46"/>
      <c r="B43" s="35"/>
      <c r="C43" s="35"/>
      <c r="D43" s="35"/>
      <c r="E43" s="35"/>
      <c r="F43" s="35"/>
      <c r="G43" s="38"/>
      <c r="H43" s="38"/>
      <c r="I43" s="38" t="s">
        <v>44</v>
      </c>
      <c r="J43" s="38" t="s">
        <v>45</v>
      </c>
      <c r="K43" s="38" t="s">
        <v>48</v>
      </c>
      <c r="L43" s="41"/>
      <c r="M43" s="41">
        <f>IF($F$24-$F$38&lt;0,-1,0)</f>
        <v>0</v>
      </c>
      <c r="N43" s="41">
        <f>IF($G$24-$G$38&lt;0,-1,0)</f>
        <v>0</v>
      </c>
      <c r="O43" s="41">
        <f>IF($H$24-$H$38&lt;0,30+$H$24-$H$38,0)</f>
        <v>20</v>
      </c>
      <c r="P43" s="41"/>
      <c r="Q43" s="41"/>
      <c r="R43" s="41"/>
      <c r="S43" s="41"/>
      <c r="T43" s="41"/>
      <c r="U43" s="38"/>
      <c r="W43" s="38"/>
      <c r="X43" s="38"/>
      <c r="Y43" s="38"/>
    </row>
    <row r="44" spans="1:25" s="1" customFormat="1" ht="63.75" customHeight="1">
      <c r="A44" s="46"/>
      <c r="B44" s="107" t="s">
        <v>38</v>
      </c>
      <c r="C44" s="107"/>
      <c r="D44" s="107" t="s">
        <v>34</v>
      </c>
      <c r="E44" s="107"/>
      <c r="F44" s="46"/>
      <c r="G44" s="80"/>
      <c r="H44" s="43"/>
      <c r="I44" s="89">
        <f>F22*12*30+G22*30+H22</f>
        <v>3895</v>
      </c>
      <c r="J44" s="90">
        <f>F36*12*30+G36*30+H36</f>
        <v>1325</v>
      </c>
      <c r="K44" s="95">
        <f>IF(I44-J44&lt;0,0,I44-J44)</f>
        <v>2570</v>
      </c>
      <c r="L44" s="81"/>
      <c r="M44" s="39"/>
      <c r="N44" s="39"/>
      <c r="O44" s="41"/>
      <c r="P44" s="41"/>
      <c r="Q44" s="41"/>
      <c r="R44" s="41"/>
      <c r="S44" s="41"/>
      <c r="T44" s="41"/>
      <c r="U44" s="38"/>
      <c r="W44" s="38"/>
      <c r="X44" s="38"/>
      <c r="Y44" s="38"/>
    </row>
    <row r="45" spans="1:25" s="1" customFormat="1" ht="12.75">
      <c r="A45" s="46"/>
      <c r="B45" s="109">
        <v>1</v>
      </c>
      <c r="C45" s="110"/>
      <c r="D45" s="109">
        <v>2</v>
      </c>
      <c r="E45" s="110"/>
      <c r="F45" s="46"/>
      <c r="G45" s="38"/>
      <c r="H45" s="38"/>
      <c r="I45" s="38"/>
      <c r="J45" s="38"/>
      <c r="K45" s="38"/>
      <c r="L45" s="38"/>
      <c r="M45" s="44"/>
      <c r="N45" s="59"/>
      <c r="O45" s="38"/>
      <c r="P45" s="38"/>
      <c r="Q45" s="41"/>
      <c r="R45" s="41"/>
      <c r="S45" s="41"/>
      <c r="T45" s="41"/>
      <c r="U45" s="38"/>
      <c r="W45" s="38"/>
      <c r="X45" s="38"/>
      <c r="Y45" s="38"/>
    </row>
    <row r="46" spans="1:25" s="1" customFormat="1" ht="21.75" customHeight="1">
      <c r="A46" s="46"/>
      <c r="B46" s="111">
        <f>IF(AND($I$48&lt;1,$I$47&gt;=6),0.5,IF($I$48&lt;1,0,$I$48))</f>
        <v>7</v>
      </c>
      <c r="C46" s="111"/>
      <c r="D46" s="112">
        <f>IF($I$48&lt;1,0,$I$48)</f>
        <v>7</v>
      </c>
      <c r="E46" s="112"/>
      <c r="F46" s="46"/>
      <c r="G46" s="38"/>
      <c r="H46" s="38" t="s">
        <v>46</v>
      </c>
      <c r="I46" s="38">
        <f>IF(K44=0,0,ROUND(K44-(INT(K44/30)*30),0))</f>
        <v>20</v>
      </c>
      <c r="J46" s="38"/>
      <c r="K46" s="38"/>
      <c r="L46" s="38"/>
      <c r="M46" s="41"/>
      <c r="N46" s="41"/>
      <c r="O46" s="38"/>
      <c r="P46" s="41"/>
      <c r="Q46" s="41"/>
      <c r="R46" s="41"/>
      <c r="S46" s="41"/>
      <c r="T46" s="41"/>
      <c r="U46" s="38"/>
      <c r="W46" s="38"/>
      <c r="X46" s="38"/>
      <c r="Y46" s="38"/>
    </row>
    <row r="47" spans="1:25" s="1" customFormat="1" ht="12.75">
      <c r="A47" s="46"/>
      <c r="B47" s="46"/>
      <c r="C47" s="46"/>
      <c r="D47" s="46"/>
      <c r="E47" s="46"/>
      <c r="F47" s="46"/>
      <c r="G47" s="38"/>
      <c r="H47" s="38" t="s">
        <v>20</v>
      </c>
      <c r="I47" s="38">
        <f>IF(K44=0,0,ROUND((INT(K44/30)/12-INT(INT(K44/30)/12))*12,0))</f>
        <v>1</v>
      </c>
      <c r="J47" s="38"/>
      <c r="K47" s="38"/>
      <c r="L47" s="38"/>
      <c r="M47" s="38"/>
      <c r="N47" s="38"/>
      <c r="O47" s="41"/>
      <c r="P47" s="41"/>
      <c r="Q47" s="41"/>
      <c r="R47" s="41"/>
      <c r="S47" s="41"/>
      <c r="T47" s="41"/>
      <c r="U47" s="38"/>
      <c r="W47" s="38"/>
      <c r="X47" s="38"/>
      <c r="Y47" s="38"/>
    </row>
    <row r="48" spans="1:25" s="1" customFormat="1" ht="12.75">
      <c r="A48" s="46"/>
      <c r="B48" s="46"/>
      <c r="C48" s="46"/>
      <c r="D48" s="46"/>
      <c r="E48" s="46"/>
      <c r="F48" s="46"/>
      <c r="G48" s="38"/>
      <c r="H48" s="38" t="s">
        <v>47</v>
      </c>
      <c r="I48" s="38">
        <f>IF(K44=0,0,ROUND(INT(INT(K44/30)/12),0))</f>
        <v>7</v>
      </c>
      <c r="J48" s="38"/>
      <c r="K48" s="38"/>
      <c r="L48" s="41"/>
      <c r="M48" s="41"/>
      <c r="N48" s="41"/>
      <c r="O48" s="41"/>
      <c r="P48" s="41"/>
      <c r="Q48" s="41"/>
      <c r="R48" s="41"/>
      <c r="S48" s="41"/>
      <c r="T48" s="41"/>
      <c r="U48" s="38"/>
      <c r="W48" s="38"/>
      <c r="X48" s="38"/>
      <c r="Y48" s="38"/>
    </row>
    <row r="49" spans="1:25" s="1" customFormat="1" ht="36.75" customHeight="1">
      <c r="A49" s="108" t="str">
        <f>CONCATENATE("Итого стаж государственной службы -"," ",I48," ",H49,", ",I47," ",I49,", ",I46," ",J49)</f>
        <v>Итого стаж государственной службы - 7 лет, 1 месяц, 20 дней</v>
      </c>
      <c r="B49" s="108"/>
      <c r="C49" s="108"/>
      <c r="D49" s="108"/>
      <c r="E49" s="108"/>
      <c r="F49" s="108"/>
      <c r="G49" s="38"/>
      <c r="H49" s="63" t="str">
        <f>IF(I48=11,"лет",IF(RIGHT(I48,1)="1","год",IF(OR(I48=2,I48=3,I48=4),"года","лет")))</f>
        <v>лет</v>
      </c>
      <c r="I49" s="63" t="str">
        <f>IF(I47=1,"месяц",IF(OR(I47=2,I47=3,I47=4),"месяца","месяцев"))</f>
        <v>месяц</v>
      </c>
      <c r="J49" s="63" t="str">
        <f>IF(OR(I46=11,I46=12,I46=13,I46=14),"дней",IF(OR(I46=1,I46=21),"день",IF(OR(I46=2,I46=3,J46=4),"дня","дней")))</f>
        <v>дней</v>
      </c>
      <c r="K49" s="38"/>
      <c r="L49" s="38"/>
      <c r="M49" s="38"/>
      <c r="N49" s="38"/>
      <c r="O49" s="41"/>
      <c r="P49" s="41"/>
      <c r="Q49" s="41"/>
      <c r="R49" s="41"/>
      <c r="S49" s="41"/>
      <c r="T49" s="41"/>
      <c r="U49" s="38"/>
      <c r="W49" s="38"/>
      <c r="X49" s="38"/>
      <c r="Y49" s="38"/>
    </row>
    <row r="50" spans="12:25" s="1" customFormat="1" ht="12.75">
      <c r="L50" s="41"/>
      <c r="M50" s="41"/>
      <c r="N50" s="41"/>
      <c r="O50" s="41"/>
      <c r="P50" s="41"/>
      <c r="Q50" s="41"/>
      <c r="R50" s="41"/>
      <c r="S50" s="41"/>
      <c r="T50" s="41"/>
      <c r="U50" s="38"/>
      <c r="W50" s="38"/>
      <c r="X50" s="38"/>
      <c r="Y50" s="38"/>
    </row>
    <row r="51" spans="12:25" s="1" customFormat="1" ht="12.75">
      <c r="L51" s="41"/>
      <c r="M51" s="41"/>
      <c r="N51" s="41"/>
      <c r="O51" s="41"/>
      <c r="P51" s="41"/>
      <c r="Q51" s="41"/>
      <c r="R51" s="41"/>
      <c r="S51" s="41"/>
      <c r="T51" s="41"/>
      <c r="U51" s="38"/>
      <c r="W51" s="38"/>
      <c r="X51" s="38"/>
      <c r="Y51" s="38"/>
    </row>
    <row r="52" spans="12:25" s="1" customFormat="1" ht="12.75">
      <c r="L52" s="41"/>
      <c r="M52" s="41"/>
      <c r="N52" s="41"/>
      <c r="O52" s="41"/>
      <c r="P52" s="41"/>
      <c r="Q52" s="41"/>
      <c r="R52" s="41"/>
      <c r="S52" s="41"/>
      <c r="T52" s="41"/>
      <c r="U52" s="38"/>
      <c r="W52" s="38"/>
      <c r="X52" s="38"/>
      <c r="Y52" s="38"/>
    </row>
    <row r="53" spans="8:25" s="1" customFormat="1" ht="12.75">
      <c r="H53" s="38"/>
      <c r="I53" s="38"/>
      <c r="J53" s="38"/>
      <c r="K53" s="38"/>
      <c r="L53" s="41"/>
      <c r="M53" s="41"/>
      <c r="N53" s="41"/>
      <c r="O53" s="41"/>
      <c r="P53" s="41"/>
      <c r="Q53" s="41"/>
      <c r="R53" s="41"/>
      <c r="S53" s="41"/>
      <c r="T53" s="41"/>
      <c r="U53" s="38"/>
      <c r="W53" s="38"/>
      <c r="X53" s="38"/>
      <c r="Y53" s="38"/>
    </row>
    <row r="54" spans="8:25" s="1" customFormat="1" ht="12.75">
      <c r="H54" s="38"/>
      <c r="I54" s="38"/>
      <c r="J54" s="38"/>
      <c r="K54" s="38"/>
      <c r="L54" s="41"/>
      <c r="M54" s="41"/>
      <c r="N54" s="41"/>
      <c r="O54" s="41"/>
      <c r="P54" s="41"/>
      <c r="Q54" s="41"/>
      <c r="R54" s="41"/>
      <c r="S54" s="41"/>
      <c r="T54" s="41"/>
      <c r="U54" s="38"/>
      <c r="W54" s="38"/>
      <c r="X54" s="38"/>
      <c r="Y54" s="38"/>
    </row>
    <row r="55" spans="8:25" s="1" customFormat="1" ht="12.75">
      <c r="H55" s="38"/>
      <c r="I55" s="38"/>
      <c r="J55" s="38"/>
      <c r="K55" s="38"/>
      <c r="L55" s="41"/>
      <c r="M55" s="41"/>
      <c r="N55" s="41"/>
      <c r="O55" s="41"/>
      <c r="P55" s="41"/>
      <c r="Q55" s="41"/>
      <c r="R55" s="41"/>
      <c r="S55" s="41"/>
      <c r="T55" s="41"/>
      <c r="U55" s="38"/>
      <c r="W55" s="38"/>
      <c r="X55" s="38"/>
      <c r="Y55" s="38"/>
    </row>
    <row r="56" spans="1:5" ht="12.75">
      <c r="A56" s="23"/>
      <c r="B56" s="23"/>
      <c r="C56" s="23"/>
      <c r="D56" s="23"/>
      <c r="E56" s="23"/>
    </row>
    <row r="57" spans="1:5" ht="12.75">
      <c r="A57" s="23"/>
      <c r="B57" s="23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6:26" s="23" customFormat="1" ht="12.75">
      <c r="F64" s="1"/>
      <c r="G64" s="38"/>
      <c r="H64" s="38"/>
      <c r="I64" s="38"/>
      <c r="J64" s="38"/>
      <c r="K64" s="38"/>
      <c r="L64" s="41"/>
      <c r="M64" s="41"/>
      <c r="N64" s="41"/>
      <c r="O64" s="41"/>
      <c r="P64" s="41"/>
      <c r="Q64" s="41"/>
      <c r="R64" s="41"/>
      <c r="S64" s="41"/>
      <c r="T64" s="41"/>
      <c r="U64" s="38"/>
      <c r="V64" s="1"/>
      <c r="W64" s="38"/>
      <c r="X64" s="38"/>
      <c r="Y64" s="38"/>
      <c r="Z64" s="2"/>
    </row>
    <row r="65" spans="6:26" s="23" customFormat="1" ht="12.75">
      <c r="F65" s="1"/>
      <c r="G65" s="38"/>
      <c r="H65" s="38"/>
      <c r="I65" s="38"/>
      <c r="J65" s="38"/>
      <c r="K65" s="38"/>
      <c r="L65" s="41"/>
      <c r="M65" s="41"/>
      <c r="N65" s="41"/>
      <c r="O65" s="41"/>
      <c r="P65" s="41"/>
      <c r="Q65" s="41"/>
      <c r="R65" s="41"/>
      <c r="S65" s="41"/>
      <c r="T65" s="41"/>
      <c r="U65" s="38"/>
      <c r="V65" s="1"/>
      <c r="W65" s="38"/>
      <c r="X65" s="38"/>
      <c r="Y65" s="38"/>
      <c r="Z65" s="2"/>
    </row>
    <row r="66" spans="6:26" s="23" customFormat="1" ht="12.75">
      <c r="F66" s="1"/>
      <c r="G66" s="38"/>
      <c r="H66" s="38"/>
      <c r="I66" s="38"/>
      <c r="J66" s="38"/>
      <c r="K66" s="38"/>
      <c r="L66" s="41"/>
      <c r="M66" s="41"/>
      <c r="N66" s="41"/>
      <c r="O66" s="41"/>
      <c r="P66" s="41"/>
      <c r="Q66" s="41"/>
      <c r="R66" s="41"/>
      <c r="S66" s="41"/>
      <c r="T66" s="41"/>
      <c r="U66" s="38"/>
      <c r="V66" s="1"/>
      <c r="W66" s="38"/>
      <c r="X66" s="38"/>
      <c r="Y66" s="38"/>
      <c r="Z66" s="2"/>
    </row>
    <row r="67" spans="6:26" s="23" customFormat="1" ht="12.75">
      <c r="F67" s="1"/>
      <c r="G67" s="38"/>
      <c r="H67" s="38"/>
      <c r="I67" s="38"/>
      <c r="J67" s="38"/>
      <c r="K67" s="38"/>
      <c r="L67" s="41"/>
      <c r="M67" s="41"/>
      <c r="N67" s="41"/>
      <c r="O67" s="41"/>
      <c r="P67" s="41"/>
      <c r="Q67" s="41"/>
      <c r="R67" s="41"/>
      <c r="S67" s="41"/>
      <c r="T67" s="41"/>
      <c r="U67" s="38"/>
      <c r="V67" s="1"/>
      <c r="W67" s="38"/>
      <c r="X67" s="38"/>
      <c r="Y67" s="38"/>
      <c r="Z67" s="2"/>
    </row>
    <row r="68" spans="6:26" s="23" customFormat="1" ht="12.75">
      <c r="F68" s="1"/>
      <c r="G68" s="38"/>
      <c r="H68" s="38"/>
      <c r="I68" s="38"/>
      <c r="J68" s="38"/>
      <c r="K68" s="38"/>
      <c r="L68" s="41"/>
      <c r="M68" s="41"/>
      <c r="N68" s="41"/>
      <c r="O68" s="41"/>
      <c r="P68" s="41"/>
      <c r="Q68" s="41"/>
      <c r="R68" s="41"/>
      <c r="S68" s="41"/>
      <c r="T68" s="41"/>
      <c r="U68" s="38"/>
      <c r="V68" s="1"/>
      <c r="W68" s="38"/>
      <c r="X68" s="38"/>
      <c r="Y68" s="38"/>
      <c r="Z68" s="2"/>
    </row>
    <row r="69" spans="6:26" s="23" customFormat="1" ht="12.75">
      <c r="F69" s="1"/>
      <c r="G69" s="38"/>
      <c r="H69" s="38"/>
      <c r="I69" s="38"/>
      <c r="J69" s="38"/>
      <c r="K69" s="38"/>
      <c r="L69" s="41"/>
      <c r="M69" s="41"/>
      <c r="N69" s="41"/>
      <c r="O69" s="41"/>
      <c r="P69" s="41"/>
      <c r="Q69" s="41"/>
      <c r="R69" s="41"/>
      <c r="S69" s="41"/>
      <c r="T69" s="41"/>
      <c r="U69" s="38"/>
      <c r="V69" s="1"/>
      <c r="W69" s="38"/>
      <c r="X69" s="38"/>
      <c r="Y69" s="38"/>
      <c r="Z69" s="2"/>
    </row>
    <row r="70" spans="6:26" s="23" customFormat="1" ht="12.75">
      <c r="F70" s="1"/>
      <c r="G70" s="38"/>
      <c r="H70" s="38"/>
      <c r="I70" s="38"/>
      <c r="J70" s="38"/>
      <c r="K70" s="38"/>
      <c r="L70" s="41"/>
      <c r="M70" s="41"/>
      <c r="N70" s="41"/>
      <c r="O70" s="41"/>
      <c r="P70" s="41"/>
      <c r="Q70" s="41"/>
      <c r="R70" s="41"/>
      <c r="S70" s="41"/>
      <c r="T70" s="41"/>
      <c r="U70" s="38"/>
      <c r="V70" s="1"/>
      <c r="W70" s="38"/>
      <c r="X70" s="38"/>
      <c r="Y70" s="38"/>
      <c r="Z70" s="2"/>
    </row>
    <row r="71" spans="6:26" s="23" customFormat="1" ht="12.75">
      <c r="F71" s="1"/>
      <c r="G71" s="38"/>
      <c r="H71" s="38"/>
      <c r="I71" s="38"/>
      <c r="J71" s="38"/>
      <c r="K71" s="38"/>
      <c r="L71" s="41"/>
      <c r="M71" s="41"/>
      <c r="N71" s="41"/>
      <c r="O71" s="41"/>
      <c r="P71" s="41"/>
      <c r="Q71" s="41"/>
      <c r="R71" s="41"/>
      <c r="S71" s="41"/>
      <c r="T71" s="41"/>
      <c r="U71" s="38"/>
      <c r="V71" s="1"/>
      <c r="W71" s="38"/>
      <c r="X71" s="38"/>
      <c r="Y71" s="38"/>
      <c r="Z71" s="2"/>
    </row>
    <row r="72" spans="6:26" s="23" customFormat="1" ht="12.75">
      <c r="F72" s="1"/>
      <c r="G72" s="38"/>
      <c r="H72" s="38"/>
      <c r="I72" s="38"/>
      <c r="J72" s="38"/>
      <c r="K72" s="38"/>
      <c r="L72" s="41"/>
      <c r="M72" s="41"/>
      <c r="N72" s="41"/>
      <c r="O72" s="41"/>
      <c r="P72" s="41"/>
      <c r="Q72" s="41"/>
      <c r="R72" s="41"/>
      <c r="S72" s="41"/>
      <c r="T72" s="41"/>
      <c r="U72" s="38"/>
      <c r="V72" s="1"/>
      <c r="W72" s="38"/>
      <c r="X72" s="38"/>
      <c r="Y72" s="38"/>
      <c r="Z72" s="2"/>
    </row>
    <row r="73" spans="6:26" s="23" customFormat="1" ht="12.75">
      <c r="F73" s="1"/>
      <c r="G73" s="38"/>
      <c r="H73" s="38"/>
      <c r="I73" s="38"/>
      <c r="J73" s="38"/>
      <c r="K73" s="38"/>
      <c r="L73" s="41"/>
      <c r="M73" s="41"/>
      <c r="N73" s="41"/>
      <c r="O73" s="41"/>
      <c r="P73" s="41"/>
      <c r="Q73" s="41"/>
      <c r="R73" s="41"/>
      <c r="S73" s="41"/>
      <c r="T73" s="41"/>
      <c r="U73" s="38"/>
      <c r="V73" s="1"/>
      <c r="W73" s="38"/>
      <c r="X73" s="38"/>
      <c r="Y73" s="38"/>
      <c r="Z73" s="2"/>
    </row>
    <row r="74" spans="6:26" s="23" customFormat="1" ht="12.75">
      <c r="F74" s="1"/>
      <c r="G74" s="38"/>
      <c r="H74" s="38"/>
      <c r="I74" s="38"/>
      <c r="J74" s="38"/>
      <c r="K74" s="38"/>
      <c r="L74" s="41"/>
      <c r="M74" s="41"/>
      <c r="N74" s="41"/>
      <c r="O74" s="41"/>
      <c r="P74" s="41"/>
      <c r="Q74" s="41"/>
      <c r="R74" s="41"/>
      <c r="S74" s="41"/>
      <c r="T74" s="41"/>
      <c r="U74" s="38"/>
      <c r="V74" s="1"/>
      <c r="W74" s="38"/>
      <c r="X74" s="38"/>
      <c r="Y74" s="38"/>
      <c r="Z74" s="2"/>
    </row>
    <row r="75" spans="6:26" s="23" customFormat="1" ht="12.75">
      <c r="F75" s="1"/>
      <c r="G75" s="38"/>
      <c r="H75" s="38"/>
      <c r="I75" s="38"/>
      <c r="J75" s="38"/>
      <c r="K75" s="38"/>
      <c r="L75" s="41"/>
      <c r="M75" s="41"/>
      <c r="N75" s="41"/>
      <c r="O75" s="41"/>
      <c r="P75" s="41"/>
      <c r="Q75" s="41"/>
      <c r="R75" s="41"/>
      <c r="S75" s="41"/>
      <c r="T75" s="41"/>
      <c r="U75" s="38"/>
      <c r="V75" s="1"/>
      <c r="W75" s="38"/>
      <c r="X75" s="38"/>
      <c r="Y75" s="38"/>
      <c r="Z75" s="2"/>
    </row>
    <row r="76" spans="6:26" s="23" customFormat="1" ht="12.75">
      <c r="F76" s="1"/>
      <c r="G76" s="38"/>
      <c r="H76" s="38"/>
      <c r="I76" s="38"/>
      <c r="J76" s="38"/>
      <c r="K76" s="38"/>
      <c r="L76" s="41"/>
      <c r="M76" s="41"/>
      <c r="N76" s="41"/>
      <c r="O76" s="41"/>
      <c r="P76" s="41"/>
      <c r="Q76" s="41"/>
      <c r="R76" s="41"/>
      <c r="S76" s="41"/>
      <c r="T76" s="41"/>
      <c r="U76" s="38"/>
      <c r="V76" s="1"/>
      <c r="W76" s="38"/>
      <c r="X76" s="38"/>
      <c r="Y76" s="38"/>
      <c r="Z76" s="2"/>
    </row>
    <row r="77" spans="6:26" s="23" customFormat="1" ht="12.75">
      <c r="F77" s="1"/>
      <c r="G77" s="38"/>
      <c r="H77" s="38"/>
      <c r="I77" s="38"/>
      <c r="J77" s="38"/>
      <c r="K77" s="38"/>
      <c r="L77" s="41"/>
      <c r="M77" s="41"/>
      <c r="N77" s="41"/>
      <c r="O77" s="41"/>
      <c r="P77" s="41"/>
      <c r="Q77" s="41"/>
      <c r="R77" s="41"/>
      <c r="S77" s="41"/>
      <c r="T77" s="41"/>
      <c r="U77" s="38"/>
      <c r="V77" s="1"/>
      <c r="W77" s="38"/>
      <c r="X77" s="38"/>
      <c r="Y77" s="38"/>
      <c r="Z77" s="2"/>
    </row>
  </sheetData>
  <sheetProtection formatCells="0" formatColumns="0" formatRows="0" insertColumns="0" insertRows="0" insertHyperlinks="0" deleteColumns="0" deleteRows="0" sort="0" autoFilter="0" pivotTables="0"/>
  <mergeCells count="38">
    <mergeCell ref="B17:C17"/>
    <mergeCell ref="O7:T7"/>
    <mergeCell ref="C8:D8"/>
    <mergeCell ref="C9:D9"/>
    <mergeCell ref="C10:D10"/>
    <mergeCell ref="C7:D7"/>
    <mergeCell ref="B11:H11"/>
    <mergeCell ref="A1:H1"/>
    <mergeCell ref="A2:K2"/>
    <mergeCell ref="A4:H4"/>
    <mergeCell ref="C6:D6"/>
    <mergeCell ref="F13:H13"/>
    <mergeCell ref="I13:K13"/>
    <mergeCell ref="D13:D14"/>
    <mergeCell ref="G28:I28"/>
    <mergeCell ref="D37:F37"/>
    <mergeCell ref="B20:C20"/>
    <mergeCell ref="D23:F23"/>
    <mergeCell ref="A26:F26"/>
    <mergeCell ref="A13:A14"/>
    <mergeCell ref="E13:E14"/>
    <mergeCell ref="B15:C15"/>
    <mergeCell ref="B16:C16"/>
    <mergeCell ref="B13:C14"/>
    <mergeCell ref="A42:F42"/>
    <mergeCell ref="A28:A29"/>
    <mergeCell ref="B28:B29"/>
    <mergeCell ref="C28:C29"/>
    <mergeCell ref="B18:C18"/>
    <mergeCell ref="D28:F28"/>
    <mergeCell ref="B19:C19"/>
    <mergeCell ref="B44:C44"/>
    <mergeCell ref="D44:E44"/>
    <mergeCell ref="A49:F49"/>
    <mergeCell ref="B45:C45"/>
    <mergeCell ref="D45:E45"/>
    <mergeCell ref="B46:C46"/>
    <mergeCell ref="D46:E46"/>
  </mergeCells>
  <conditionalFormatting sqref="B46:E46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UR_SPECTR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Маевская С.</dc:creator>
  <cp:keywords/>
  <dc:description/>
  <cp:lastModifiedBy>Примечание</cp:lastModifiedBy>
  <cp:lastPrinted>2011-08-10T07:35:57Z</cp:lastPrinted>
  <dcterms:created xsi:type="dcterms:W3CDTF">2011-06-10T10:36:44Z</dcterms:created>
  <dcterms:modified xsi:type="dcterms:W3CDTF">2023-01-31T12:21:46Z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1049-10.1.0.5490</vt:lpwstr>
  </property>
</Properties>
</file>